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DIVISIONAL SUMMARY" sheetId="1" r:id="rId1"/>
    <sheet name="Summary - POS" sheetId="2" r:id="rId2"/>
    <sheet name="Summary - CAPS" sheetId="3" r:id="rId3"/>
    <sheet name="Summary - Finance" sheetId="4" r:id="rId4"/>
    <sheet name="Summary - Legal" sheetId="5" r:id="rId5"/>
    <sheet name="Summary - Planning" sheetId="6" r:id="rId6"/>
  </sheets>
  <definedNames>
    <definedName name="_xlnm.Print_Area" localSheetId="2">'Summary - CAPS'!$A$1:$G$23</definedName>
    <definedName name="_xlnm.Print_Area" localSheetId="4">'Summary - Legal'!$A$1:$F$23</definedName>
    <definedName name="_xlnm.Print_Area" localSheetId="5">'Summary - Planning'!$A$1:$F$57</definedName>
    <definedName name="_xlnm.Print_Area" localSheetId="1">'Summary - POS'!$A$1:$G$50</definedName>
    <definedName name="_xlnm.Print_Titles" localSheetId="4">'Summary - Legal'!$1:$10</definedName>
    <definedName name="_xlnm.Print_Titles" localSheetId="5">'Summary - Planning'!$1:$10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<sst xmlns="http://schemas.openxmlformats.org/spreadsheetml/2006/main" count="416" uniqueCount="164">
  <si>
    <t>WYRE FOREST DISTRICT COUNCIL</t>
  </si>
  <si>
    <t>INCOME SERVICE OPTIONS 2008/2009</t>
  </si>
  <si>
    <t>PROPERTY AND OPERATIONAL SERVICES</t>
  </si>
  <si>
    <t>CHANGES IN RESOURCES</t>
  </si>
  <si>
    <t>Cost</t>
  </si>
  <si>
    <t>ACTIVITY AND DESCRIPTION</t>
  </si>
  <si>
    <t>KEY</t>
  </si>
  <si>
    <t>2008/09</t>
  </si>
  <si>
    <t>2009/10</t>
  </si>
  <si>
    <t>2010/11</t>
  </si>
  <si>
    <t>Centre</t>
  </si>
  <si>
    <t>OF SERVICE OPTION</t>
  </si>
  <si>
    <t>£</t>
  </si>
  <si>
    <t>R234</t>
  </si>
  <si>
    <t>Trade Waste</t>
  </si>
  <si>
    <t>C</t>
  </si>
  <si>
    <t>Increase charges by 3.5% to put them in line</t>
  </si>
  <si>
    <t>R</t>
  </si>
  <si>
    <t>with commercial rates (to accommodate landfill fees)</t>
  </si>
  <si>
    <t>M</t>
  </si>
  <si>
    <t>R229</t>
  </si>
  <si>
    <t xml:space="preserve">Garage </t>
  </si>
  <si>
    <t xml:space="preserve">Increase charges by 3.5% in accordance with </t>
  </si>
  <si>
    <t xml:space="preserve">Council policy </t>
  </si>
  <si>
    <t>R236</t>
  </si>
  <si>
    <t>Grounds Maintenance</t>
  </si>
  <si>
    <t>R040</t>
  </si>
  <si>
    <t>Cemeteries</t>
  </si>
  <si>
    <t>R095</t>
  </si>
  <si>
    <t>Other Sports Facilities</t>
  </si>
  <si>
    <t>R160</t>
  </si>
  <si>
    <t>Parks and Open spaces</t>
  </si>
  <si>
    <t>R155</t>
  </si>
  <si>
    <t>Allotments</t>
  </si>
  <si>
    <t>R221</t>
  </si>
  <si>
    <t>Civic Halls</t>
  </si>
  <si>
    <t>R225</t>
  </si>
  <si>
    <t>Weighbridge</t>
  </si>
  <si>
    <t>To increase weighbridge charges by 3.5%</t>
  </si>
  <si>
    <t>R250</t>
  </si>
  <si>
    <t>Control of Rats and other Pests</t>
  </si>
  <si>
    <t>R255</t>
  </si>
  <si>
    <t>Control of Dogs</t>
  </si>
  <si>
    <t>R185</t>
  </si>
  <si>
    <t>Car Parks</t>
  </si>
  <si>
    <t>Increase charges by 3.5% (increase starts 1/10/08)</t>
  </si>
  <si>
    <t xml:space="preserve">TOTALS </t>
  </si>
  <si>
    <t>COMMUNITY AND PARTNERSHIP SERVICES</t>
  </si>
  <si>
    <t>R050</t>
  </si>
  <si>
    <t>Play Leadership</t>
  </si>
  <si>
    <t>R145</t>
  </si>
  <si>
    <t>Stourport Community Centre</t>
  </si>
  <si>
    <t>R163</t>
  </si>
  <si>
    <t>Rangers Services</t>
  </si>
  <si>
    <t>FINANCIAL SERVICES</t>
  </si>
  <si>
    <t>2007/08</t>
  </si>
  <si>
    <t>2008/2009</t>
  </si>
  <si>
    <t>2009/2010</t>
  </si>
  <si>
    <t>2010/2011</t>
  </si>
  <si>
    <t>%</t>
  </si>
  <si>
    <t>R310</t>
  </si>
  <si>
    <t>Council Tax/NNDR</t>
  </si>
  <si>
    <t>To increase costs in respect of Council Tax &amp; NNDR</t>
  </si>
  <si>
    <t>Court Costs. Proposed costs are as follows:-</t>
  </si>
  <si>
    <t>Summons Costs</t>
  </si>
  <si>
    <t>Liability Order Costs</t>
  </si>
  <si>
    <t xml:space="preserve">Note: This is an increase of £5 on Summons costs only. </t>
  </si>
  <si>
    <t>Costs have to reflect actual costs incurred and be</t>
  </si>
  <si>
    <t>subsequently agreed with the Magistrates Court.</t>
  </si>
  <si>
    <t>It is felt that the proposed costs can be justified.</t>
  </si>
  <si>
    <t>Normally these costs are increased every two years.</t>
  </si>
  <si>
    <t>R330</t>
  </si>
  <si>
    <t>Concessionary Travel - WFDC Scheme</t>
  </si>
  <si>
    <t xml:space="preserve"> To have no increase in the cost of a replacement card of</t>
  </si>
  <si>
    <t xml:space="preserve">£5. However introduce a charge of £10 for any </t>
  </si>
  <si>
    <t>subsequent replacement cards in any one financial year</t>
  </si>
  <si>
    <t>in order to fully recover costs.</t>
  </si>
  <si>
    <t>Concessionary Travel - Dial-A-Ride Scheme</t>
  </si>
  <si>
    <t xml:space="preserve">To consider, following consultation with users, an increase </t>
  </si>
  <si>
    <t>from 50p to £1 in the charge to users for a single journey.</t>
  </si>
  <si>
    <t>The additional income, estimated to be in the region of</t>
  </si>
  <si>
    <t>£10,000 p.a., to be retained by Dial-A-Ride to assist in</t>
  </si>
  <si>
    <t>continuity of the service.</t>
  </si>
  <si>
    <t>R335</t>
  </si>
  <si>
    <t>Corporate Costs - Bank Charges</t>
  </si>
  <si>
    <t>Maintain existing policy of full cost recovery of bank</t>
  </si>
  <si>
    <t>charges in respect of credit card transactions for</t>
  </si>
  <si>
    <t>those services where there is no provision to include</t>
  </si>
  <si>
    <t>in charge levied (1.75%)</t>
  </si>
  <si>
    <t>TOTALS</t>
  </si>
  <si>
    <t>LEGAL &amp; DEMOCRATIC SERVICES</t>
  </si>
  <si>
    <t>R500</t>
  </si>
  <si>
    <t>Elections and Electoral Registration</t>
  </si>
  <si>
    <t>To maintain the sale of edited and full Electoral</t>
  </si>
  <si>
    <t>Registers at statutory levels - last increased 2002/03.</t>
  </si>
  <si>
    <t>R510</t>
  </si>
  <si>
    <t>Land Charges</t>
  </si>
  <si>
    <t>Owing to external market competition to propose no</t>
  </si>
  <si>
    <t>increase to basic and other Land Charge fees.</t>
  </si>
  <si>
    <t>R515</t>
  </si>
  <si>
    <t>Legal &amp; Democratic Services Administration</t>
  </si>
  <si>
    <t>To raise charges for the supply of minutes and</t>
  </si>
  <si>
    <t>agendas to outside bodies/companies in line with</t>
  </si>
  <si>
    <t>inflation</t>
  </si>
  <si>
    <t>PLANNING, HEALTH &amp; ENVIRONMENT</t>
  </si>
  <si>
    <t>R605</t>
  </si>
  <si>
    <t>Development Control</t>
  </si>
  <si>
    <t xml:space="preserve">To maintain Planning Application fees at statutory </t>
  </si>
  <si>
    <t>To be determined by Government</t>
  </si>
  <si>
    <t>levels (last increased 2005/06)</t>
  </si>
  <si>
    <t xml:space="preserve">To increase the charge for Planning Enquiries in line </t>
  </si>
  <si>
    <t>with inflation</t>
  </si>
  <si>
    <t>R625</t>
  </si>
  <si>
    <t>Building Control</t>
  </si>
  <si>
    <t>To increase the charge for Building Control enquiries</t>
  </si>
  <si>
    <t>in line with inflation</t>
  </si>
  <si>
    <t>To propose no increase to Building Control charges.</t>
  </si>
  <si>
    <t>To propose no increase to the charge for the sale</t>
  </si>
  <si>
    <t>of documents</t>
  </si>
  <si>
    <t>R630</t>
  </si>
  <si>
    <t>Planning, Health &amp; Environment Administration</t>
  </si>
  <si>
    <t>R640</t>
  </si>
  <si>
    <t>Food &amp; Health &amp; Safety</t>
  </si>
  <si>
    <t>To increase charges in line with inflation.</t>
  </si>
  <si>
    <t>R645</t>
  </si>
  <si>
    <t>Pollution Control</t>
  </si>
  <si>
    <t>To maintain LAPC and LAPPC charges at statutory</t>
  </si>
  <si>
    <t>level (revised annually - notification not received yet</t>
  </si>
  <si>
    <t>for 2008/09)</t>
  </si>
  <si>
    <t xml:space="preserve">To maintain water sampling fees at statutory </t>
  </si>
  <si>
    <t>levels (last increased 2004/05). To increase other</t>
  </si>
  <si>
    <t>charges in line with inflation.</t>
  </si>
  <si>
    <t>R655</t>
  </si>
  <si>
    <t>Hackney Carriage/Private Hire</t>
  </si>
  <si>
    <t>To increase fees in line with inflation to ensure the</t>
  </si>
  <si>
    <t>activity remains self financing.</t>
  </si>
  <si>
    <t>R660</t>
  </si>
  <si>
    <t>General Licensing &amp; Registration</t>
  </si>
  <si>
    <t>To increase charges in line with inflation</t>
  </si>
  <si>
    <t>Gambling Act 2005</t>
  </si>
  <si>
    <t>To increase premises licence fees in line with inflation</t>
  </si>
  <si>
    <t>To charge permit fees as determined by Government,</t>
  </si>
  <si>
    <t>as set in 2007/08</t>
  </si>
  <si>
    <t>R665</t>
  </si>
  <si>
    <t>Licensing Act 2003</t>
  </si>
  <si>
    <t>To charge fees as determined by Government,</t>
  </si>
  <si>
    <t>as set in 2005/06</t>
  </si>
  <si>
    <t>DIVISIONAL SUMMARY</t>
  </si>
  <si>
    <t>DIVISION</t>
  </si>
  <si>
    <t>PROPERTY AND OPERATIONAL</t>
  </si>
  <si>
    <t>SERVICES</t>
  </si>
  <si>
    <t>See Appendix A</t>
  </si>
  <si>
    <t>COMMUNITY AND PARTNERSHIP</t>
  </si>
  <si>
    <t>See Appendix B</t>
  </si>
  <si>
    <t>See Appendix C</t>
  </si>
  <si>
    <t>See Appendix D</t>
  </si>
  <si>
    <t xml:space="preserve">PLANNING, HEALTH &amp; </t>
  </si>
  <si>
    <t>ENVIRONMENT</t>
  </si>
  <si>
    <t>See Appendix E</t>
  </si>
  <si>
    <t>GRAND TOTAL</t>
  </si>
  <si>
    <t>KEY - Changes in Resources</t>
  </si>
  <si>
    <t>C - Capital</t>
  </si>
  <si>
    <t>R - Revenue</t>
  </si>
  <si>
    <t>M - Man Power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</si>
</sst>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C\R\-#,##0\ "/>
    <numFmt numFmtId="165" formatCode="#,##0;#,##0\ \C\R\ "/>
    <numFmt numFmtId="166" formatCode="#,##0;#,##0\ \C\R"/>
    <numFmt numFmtId="167" formatCode="_-\ \ \ \ * #,##0.00_-;\-* #,##0.00_-;_-* &quot;-&quot;??_-;_-@_-"/>
    <numFmt numFmtId="168" formatCode="_ \ \ \ \-* #,##0.00_-;\-* #,##0.00_-;_-* &quot;-&quot;??_-;_-@_-"/>
    <numFmt numFmtId="169" formatCode="_ \ \ \ \-* #,##0.00\-;\-* #,##0.00\-;_-* &quot;-&quot;??_-;_-@_-"/>
    <numFmt numFmtId="170" formatCode="\ \-* #,##0.00\-;\-* #,##0.00\-;_-* &quot;-&quot;??_-;_-@_-"/>
    <numFmt numFmtId="171" formatCode="\ \-* #,##0.00;\-* #,##0.00\-;\-* &quot;-&quot;??\-;\-@\-"/>
    <numFmt numFmtId="172" formatCode="\ \-* #,##0.00;\-* #,##0.00\-;* &quot;-&quot;??;\-@\-"/>
    <numFmt numFmtId="173" formatCode="_*#,##0_-;*#\,##0\ \C\R_-;_*&quot;-&quot;_-;_-@\-"/>
    <numFmt numFmtId="174" formatCode="_*#,##0_-;_*#,##0\ \C\R_-;_*\ &quot;-&quot;_-;_-@\-"/>
    <numFmt numFmtId="175" formatCode="#,##0;#,##0\ \C\R;&quot;-&quot;"/>
    <numFmt numFmtId="176" formatCode="#,##0;#,##0\ \C\R;&quot;0&quot;"/>
    <numFmt numFmtId="177" formatCode="0\ \C\R"/>
    <numFmt numFmtId="178" formatCode="_-* #,##0_-;\-* #,##0_-;_-* &quot;-&quot;??_-;_-@_-"/>
    <numFmt numFmtId="179" formatCode="0.000"/>
    <numFmt numFmtId="180" formatCode="0.0000"/>
    <numFmt numFmtId="181" formatCode="&quot;£&quot;#,##0.00"/>
    <numFmt numFmtId="182" formatCode="0.0%"/>
    <numFmt numFmtId="183" formatCode="0.00000"/>
    <numFmt numFmtId="184" formatCode="0.0"/>
    <numFmt numFmtId="185" formatCode="&quot;£&quot;#,##0"/>
    <numFmt numFmtId="186" formatCode="0.000000"/>
    <numFmt numFmtId="187" formatCode="0\ &quot;p&quot;"/>
    <numFmt numFmtId="188" formatCode="#\ ?/2"/>
    <numFmt numFmtId="189" formatCode="&quot;£&quot;#,##0.00_);\(&quot;£&quot;#,##0.00\)"/>
    <numFmt numFmtId="190" formatCode="&quot;£&quot;#,##0.00_);[Red]\(&quot;£&quot;#,##0.00\)"/>
    <numFmt numFmtId="191" formatCode="0.0000000"/>
    <numFmt numFmtId="192" formatCode="&quot;£&quot;#,##0.0"/>
    <numFmt numFmtId="193" formatCode="&quot;£&quot;#,##0.000"/>
    <numFmt numFmtId="194" formatCode="&quot;£&quot;#,##0.0000"/>
    <numFmt numFmtId="195" formatCode="#,##0.0;#,##0.0\ \C\R;&quot;-&quot;"/>
    <numFmt numFmtId="196" formatCode="#,##0.00;#,##0.00\ \C\R;&quot;-&quot;"/>
    <numFmt numFmtId="197" formatCode="#,##0.000;#,##0.000\ \C\R;&quot;-&quot;"/>
    <numFmt numFmtId="198" formatCode="_-* #,##0.0_-;\-* #,##0.0_-;_-* &quot;-&quot;??_-;_-@_-"/>
    <numFmt numFmtId="199" formatCode="#,##0.0"/>
    <numFmt numFmtId="200" formatCode="#,##0.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#,##0;#,##0\ \C\R;&quot;*&quot;"/>
    <numFmt numFmtId="205" formatCode="#,##0;&quot;*&quot;#,##0\ \C\R;&quot;*&quot;"/>
    <numFmt numFmtId="206" formatCode="&quot;*&quot;#,##0;\C\r*#\,##0"/>
    <numFmt numFmtId="207" formatCode="&quot;*&quot;#,##0.0;\C\r*#\,##0.0"/>
    <numFmt numFmtId="208" formatCode="&quot;*&quot;#,##0.00;\C\r*#\,##0.00"/>
    <numFmt numFmtId="209" formatCode="&quot;*&quot;\ #,##0;\C\r* #,##0"/>
    <numFmt numFmtId="210" formatCode="0.000%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u val="single"/>
      <sz val="12"/>
      <name val="Times New Roman"/>
      <family val="1"/>
    </font>
    <font>
      <u val="doubleAccounting"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175" fontId="7" fillId="0" borderId="3" xfId="0" applyNumberFormat="1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 quotePrefix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175" fontId="7" fillId="0" borderId="9" xfId="0" applyNumberFormat="1" applyFont="1" applyFill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175" fontId="7" fillId="0" borderId="3" xfId="0" applyNumberFormat="1" applyFont="1" applyFill="1" applyBorder="1" applyAlignment="1">
      <alignment horizontal="center"/>
    </xf>
    <xf numFmtId="0" fontId="7" fillId="0" borderId="9" xfId="0" applyFont="1" applyFill="1" applyBorder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5" fontId="6" fillId="0" borderId="3" xfId="0" applyNumberFormat="1" applyFont="1" applyFill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175" fontId="6" fillId="0" borderId="9" xfId="0" applyNumberFormat="1" applyFont="1" applyFill="1" applyBorder="1" applyAlignment="1" quotePrefix="1">
      <alignment horizontal="center"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2" fontId="4" fillId="0" borderId="1" xfId="21" applyNumberFormat="1" applyFont="1" applyBorder="1">
      <alignment/>
      <protection/>
    </xf>
    <xf numFmtId="178" fontId="5" fillId="0" borderId="1" xfId="15" applyNumberFormat="1" applyFont="1" applyFill="1" applyBorder="1" applyAlignment="1">
      <alignment horizontal="center"/>
    </xf>
    <xf numFmtId="14" fontId="5" fillId="0" borderId="3" xfId="21" applyNumberFormat="1" applyFont="1" applyBorder="1" applyAlignment="1">
      <alignment horizontal="center"/>
      <protection/>
    </xf>
    <xf numFmtId="178" fontId="5" fillId="0" borderId="5" xfId="15" applyNumberFormat="1" applyFont="1" applyFill="1" applyBorder="1" applyAlignment="1">
      <alignment horizontal="center"/>
    </xf>
    <xf numFmtId="0" fontId="5" fillId="0" borderId="6" xfId="21" applyFont="1" applyBorder="1" applyAlignment="1">
      <alignment horizontal="center"/>
      <protection/>
    </xf>
    <xf numFmtId="2" fontId="5" fillId="0" borderId="6" xfId="21" applyNumberFormat="1" applyFont="1" applyBorder="1" applyAlignment="1">
      <alignment horizontal="center"/>
      <protection/>
    </xf>
    <xf numFmtId="178" fontId="4" fillId="0" borderId="8" xfId="15" applyNumberFormat="1" applyFont="1" applyFill="1" applyBorder="1" applyAlignment="1">
      <alignment/>
    </xf>
    <xf numFmtId="0" fontId="6" fillId="0" borderId="1" xfId="21" applyFont="1" applyBorder="1" applyAlignment="1">
      <alignment horizontal="center"/>
      <protection/>
    </xf>
    <xf numFmtId="0" fontId="7" fillId="0" borderId="1" xfId="21" applyFont="1" applyBorder="1">
      <alignment/>
      <protection/>
    </xf>
    <xf numFmtId="175" fontId="7" fillId="0" borderId="1" xfId="21" applyNumberFormat="1" applyFont="1" applyBorder="1" applyAlignment="1" quotePrefix="1">
      <alignment horizontal="center"/>
      <protection/>
    </xf>
    <xf numFmtId="0" fontId="7" fillId="0" borderId="0" xfId="21" applyFont="1">
      <alignment/>
      <protection/>
    </xf>
    <xf numFmtId="175" fontId="7" fillId="0" borderId="3" xfId="21" applyNumberFormat="1" applyFont="1" applyFill="1" applyBorder="1" applyAlignment="1" quotePrefix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4" xfId="21" applyFont="1" applyBorder="1" applyAlignment="1">
      <alignment horizontal="left"/>
      <protection/>
    </xf>
    <xf numFmtId="0" fontId="7" fillId="0" borderId="5" xfId="21" applyFont="1" applyBorder="1" applyAlignment="1">
      <alignment horizontal="left"/>
      <protection/>
    </xf>
    <xf numFmtId="0" fontId="7" fillId="0" borderId="3" xfId="21" applyFont="1" applyBorder="1">
      <alignment/>
      <protection/>
    </xf>
    <xf numFmtId="175" fontId="7" fillId="0" borderId="3" xfId="21" applyNumberFormat="1" applyFont="1" applyBorder="1" applyAlignment="1">
      <alignment horizontal="center"/>
      <protection/>
    </xf>
    <xf numFmtId="9" fontId="7" fillId="0" borderId="0" xfId="21" applyNumberFormat="1" applyFont="1">
      <alignment/>
      <protection/>
    </xf>
    <xf numFmtId="0" fontId="7" fillId="0" borderId="0" xfId="21" applyFont="1" applyBorder="1">
      <alignment/>
      <protection/>
    </xf>
    <xf numFmtId="6" fontId="7" fillId="0" borderId="5" xfId="21" applyNumberFormat="1" applyFont="1" applyBorder="1" applyAlignment="1">
      <alignment horizontal="left"/>
      <protection/>
    </xf>
    <xf numFmtId="0" fontId="7" fillId="0" borderId="0" xfId="21" applyFont="1" applyAlignment="1">
      <alignment horizontal="center"/>
      <protection/>
    </xf>
    <xf numFmtId="6" fontId="10" fillId="0" borderId="5" xfId="21" applyNumberFormat="1" applyFont="1" applyBorder="1" applyAlignment="1">
      <alignment horizontal="left"/>
      <protection/>
    </xf>
    <xf numFmtId="6" fontId="11" fillId="0" borderId="4" xfId="21" applyNumberFormat="1" applyFont="1" applyBorder="1" applyAlignment="1">
      <alignment horizontal="left"/>
      <protection/>
    </xf>
    <xf numFmtId="6" fontId="11" fillId="0" borderId="5" xfId="21" applyNumberFormat="1" applyFont="1" applyBorder="1" applyAlignment="1">
      <alignment horizontal="left"/>
      <protection/>
    </xf>
    <xf numFmtId="175" fontId="7" fillId="0" borderId="0" xfId="21" applyNumberFormat="1" applyFont="1" applyBorder="1" applyAlignment="1">
      <alignment horizontal="center"/>
      <protection/>
    </xf>
    <xf numFmtId="0" fontId="7" fillId="0" borderId="9" xfId="21" applyFont="1" applyBorder="1" applyAlignment="1">
      <alignment horizontal="center"/>
      <protection/>
    </xf>
    <xf numFmtId="175" fontId="7" fillId="0" borderId="9" xfId="21" applyNumberFormat="1" applyFont="1" applyBorder="1" applyAlignment="1">
      <alignment horizontal="center"/>
      <protection/>
    </xf>
    <xf numFmtId="0" fontId="7" fillId="0" borderId="9" xfId="21" applyFont="1" applyBorder="1">
      <alignment/>
      <protection/>
    </xf>
    <xf numFmtId="0" fontId="7" fillId="0" borderId="4" xfId="21" applyFont="1" applyBorder="1" applyAlignment="1">
      <alignment horizontal="center"/>
      <protection/>
    </xf>
    <xf numFmtId="2" fontId="5" fillId="0" borderId="1" xfId="21" applyNumberFormat="1" applyFont="1" applyBorder="1" applyAlignment="1">
      <alignment horizontal="center"/>
      <protection/>
    </xf>
    <xf numFmtId="175" fontId="4" fillId="0" borderId="3" xfId="21" applyNumberFormat="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9" fontId="7" fillId="0" borderId="10" xfId="21" applyNumberFormat="1" applyFont="1" applyBorder="1">
      <alignment/>
      <protection/>
    </xf>
    <xf numFmtId="175" fontId="7" fillId="0" borderId="9" xfId="21" applyNumberFormat="1" applyFont="1" applyFill="1" applyBorder="1" applyAlignment="1" quotePrefix="1">
      <alignment horizontal="center"/>
      <protection/>
    </xf>
    <xf numFmtId="2" fontId="5" fillId="0" borderId="3" xfId="21" applyNumberFormat="1" applyFont="1" applyBorder="1" applyAlignment="1">
      <alignment horizontal="center"/>
      <protection/>
    </xf>
    <xf numFmtId="175" fontId="6" fillId="0" borderId="1" xfId="21" applyNumberFormat="1" applyFont="1" applyBorder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175" fontId="6" fillId="0" borderId="3" xfId="21" applyNumberFormat="1" applyFont="1" applyBorder="1" applyAlignment="1">
      <alignment horizontal="center"/>
      <protection/>
    </xf>
    <xf numFmtId="175" fontId="6" fillId="0" borderId="6" xfId="21" applyNumberFormat="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175" fontId="7" fillId="0" borderId="0" xfId="21" applyNumberFormat="1" applyFont="1" applyFill="1" applyBorder="1" applyAlignment="1" quotePrefix="1">
      <alignment horizontal="center"/>
      <protection/>
    </xf>
    <xf numFmtId="9" fontId="7" fillId="0" borderId="0" xfId="21" applyNumberFormat="1" applyFont="1" applyBorder="1">
      <alignment/>
      <protection/>
    </xf>
    <xf numFmtId="178" fontId="7" fillId="0" borderId="0" xfId="15" applyNumberFormat="1" applyFont="1" applyBorder="1" applyAlignment="1">
      <alignment/>
    </xf>
    <xf numFmtId="0" fontId="4" fillId="0" borderId="0" xfId="21" applyFont="1" applyBorder="1">
      <alignment/>
      <protection/>
    </xf>
    <xf numFmtId="175" fontId="6" fillId="0" borderId="0" xfId="21" applyNumberFormat="1" applyFont="1" applyFill="1" applyBorder="1" applyAlignment="1" quotePrefix="1">
      <alignment horizontal="center"/>
      <protection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2" fontId="4" fillId="0" borderId="1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75" fontId="7" fillId="0" borderId="3" xfId="0" applyNumberFormat="1" applyFont="1" applyBorder="1" applyAlignment="1" quotePrefix="1">
      <alignment horizontal="center"/>
    </xf>
    <xf numFmtId="0" fontId="7" fillId="0" borderId="3" xfId="0" applyFont="1" applyBorder="1" applyAlignment="1">
      <alignment/>
    </xf>
    <xf numFmtId="175" fontId="7" fillId="0" borderId="3" xfId="0" applyNumberFormat="1" applyFont="1" applyBorder="1" applyAlignment="1">
      <alignment horizontal="center"/>
    </xf>
    <xf numFmtId="175" fontId="7" fillId="0" borderId="9" xfId="0" applyNumberFormat="1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7" fillId="0" borderId="9" xfId="0" applyFont="1" applyBorder="1" applyAlignment="1">
      <alignment/>
    </xf>
    <xf numFmtId="175" fontId="6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175" fontId="6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175" fontId="7" fillId="0" borderId="5" xfId="0" applyNumberFormat="1" applyFont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175" fontId="7" fillId="0" borderId="1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175" fontId="6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4" xfId="0" applyFont="1" applyBorder="1" applyAlignment="1">
      <alignment horizontal="left"/>
    </xf>
    <xf numFmtId="175" fontId="7" fillId="0" borderId="4" xfId="0" applyNumberFormat="1" applyFont="1" applyFill="1" applyBorder="1" applyAlignment="1">
      <alignment horizontal="center"/>
    </xf>
    <xf numFmtId="175" fontId="7" fillId="0" borderId="11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175" fontId="7" fillId="0" borderId="9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175" fontId="7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175" fontId="7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2" xfId="21" applyFont="1" applyBorder="1" applyAlignment="1">
      <alignment horizontal="left"/>
      <protection/>
    </xf>
    <xf numFmtId="0" fontId="5" fillId="0" borderId="4" xfId="21" applyFont="1" applyBorder="1" applyAlignment="1">
      <alignment horizontal="center"/>
      <protection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4" xfId="21" applyFont="1" applyBorder="1" applyAlignment="1">
      <alignment horizontal="left"/>
      <protection/>
    </xf>
    <xf numFmtId="0" fontId="6" fillId="0" borderId="5" xfId="21" applyFont="1" applyBorder="1" applyAlignment="1">
      <alignment horizontal="left"/>
      <protection/>
    </xf>
    <xf numFmtId="0" fontId="12" fillId="0" borderId="7" xfId="21" applyFont="1" applyBorder="1" applyAlignment="1">
      <alignment horizontal="left"/>
      <protection/>
    </xf>
    <xf numFmtId="0" fontId="12" fillId="0" borderId="8" xfId="21" applyFont="1" applyBorder="1" applyAlignment="1">
      <alignment horizontal="left"/>
      <protection/>
    </xf>
    <xf numFmtId="0" fontId="7" fillId="0" borderId="4" xfId="21" applyFont="1" applyBorder="1" applyAlignment="1">
      <alignment horizontal="left"/>
      <protection/>
    </xf>
    <xf numFmtId="0" fontId="7" fillId="0" borderId="5" xfId="21" applyFont="1" applyBorder="1" applyAlignment="1">
      <alignment horizontal="left"/>
      <protection/>
    </xf>
    <xf numFmtId="0" fontId="7" fillId="0" borderId="10" xfId="21" applyFont="1" applyBorder="1" applyAlignment="1">
      <alignment horizontal="left"/>
      <protection/>
    </xf>
    <xf numFmtId="0" fontId="7" fillId="0" borderId="16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12" xfId="21" applyFont="1" applyBorder="1" applyAlignment="1">
      <alignment horizontal="left"/>
      <protection/>
    </xf>
    <xf numFmtId="0" fontId="3" fillId="0" borderId="2" xfId="21" applyFont="1" applyBorder="1" applyAlignment="1">
      <alignment horizontal="left"/>
      <protection/>
    </xf>
    <xf numFmtId="0" fontId="5" fillId="0" borderId="5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0" fontId="3" fillId="0" borderId="17" xfId="21" applyFont="1" applyBorder="1" applyAlignment="1">
      <alignment horizontal="left"/>
      <protection/>
    </xf>
    <xf numFmtId="0" fontId="3" fillId="0" borderId="18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5" fillId="0" borderId="13" xfId="21" applyFont="1" applyBorder="1" applyAlignment="1">
      <alignment horizontal="center"/>
      <protection/>
    </xf>
    <xf numFmtId="0" fontId="5" fillId="0" borderId="14" xfId="21" applyFont="1" applyBorder="1" applyAlignment="1">
      <alignment horizontal="center"/>
      <protection/>
    </xf>
    <xf numFmtId="0" fontId="5" fillId="0" borderId="15" xfId="2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5" fontId="7" fillId="0" borderId="4" xfId="0" applyNumberFormat="1" applyFont="1" applyBorder="1" applyAlignment="1">
      <alignment horizontal="center"/>
    </xf>
    <xf numFmtId="175" fontId="7" fillId="0" borderId="0" xfId="0" applyNumberFormat="1" applyFont="1" applyBorder="1" applyAlignment="1" quotePrefix="1">
      <alignment horizontal="center"/>
    </xf>
    <xf numFmtId="175" fontId="7" fillId="0" borderId="5" xfId="0" applyNumberFormat="1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 - Finance Income Service Options 2008.20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57150</xdr:rowOff>
    </xdr:from>
    <xdr:to>
      <xdr:col>7</xdr:col>
      <xdr:colOff>0</xdr:colOff>
      <xdr:row>35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438900" y="67151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57150</xdr:rowOff>
    </xdr:from>
    <xdr:to>
      <xdr:col>6</xdr:col>
      <xdr:colOff>0</xdr:colOff>
      <xdr:row>11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210300" y="17526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57150</xdr:rowOff>
    </xdr:from>
    <xdr:to>
      <xdr:col>6</xdr:col>
      <xdr:colOff>0</xdr:colOff>
      <xdr:row>12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6210300" y="19526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40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6210300" y="75533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210300" y="77533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43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6210300" y="81534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44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6210300" y="83534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57150</xdr:rowOff>
    </xdr:from>
    <xdr:to>
      <xdr:col>6</xdr:col>
      <xdr:colOff>0</xdr:colOff>
      <xdr:row>52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6210300" y="99536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57150</xdr:rowOff>
    </xdr:from>
    <xdr:to>
      <xdr:col>6</xdr:col>
      <xdr:colOff>0</xdr:colOff>
      <xdr:row>53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6210300" y="101536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48.140625" style="0" customWidth="1"/>
    <col min="2" max="2" width="5.7109375" style="0" customWidth="1"/>
    <col min="3" max="3" width="11.8515625" style="140" customWidth="1"/>
    <col min="4" max="4" width="11.7109375" style="0" customWidth="1"/>
    <col min="5" max="5" width="12.140625" style="0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2.75">
      <c r="A2" s="1"/>
      <c r="B2" s="1"/>
      <c r="C2" s="124"/>
      <c r="D2" s="1"/>
      <c r="E2" s="1"/>
    </row>
    <row r="3" spans="1:5" ht="15.75">
      <c r="A3" s="144" t="s">
        <v>1</v>
      </c>
      <c r="B3" s="144"/>
      <c r="C3" s="144"/>
      <c r="D3" s="144"/>
      <c r="E3" s="144"/>
    </row>
    <row r="4" spans="1:5" ht="12.75">
      <c r="A4" s="1"/>
      <c r="B4" s="1"/>
      <c r="C4" s="124"/>
      <c r="D4" s="1"/>
      <c r="E4" s="1"/>
    </row>
    <row r="5" spans="1:5" ht="15.75">
      <c r="A5" s="145" t="s">
        <v>147</v>
      </c>
      <c r="B5" s="145"/>
      <c r="C5" s="145"/>
      <c r="D5" s="145"/>
      <c r="E5" s="145"/>
    </row>
    <row r="6" spans="1:5" ht="12.75">
      <c r="A6" s="1"/>
      <c r="B6" s="1"/>
      <c r="C6" s="124"/>
      <c r="D6" s="1"/>
      <c r="E6" s="1"/>
    </row>
    <row r="7" spans="1:5" ht="12.75">
      <c r="A7" s="125"/>
      <c r="B7" s="126"/>
      <c r="C7" s="146" t="s">
        <v>3</v>
      </c>
      <c r="D7" s="147"/>
      <c r="E7" s="148"/>
    </row>
    <row r="8" spans="1:5" ht="12.75">
      <c r="A8" s="91" t="s">
        <v>148</v>
      </c>
      <c r="B8" s="6" t="s">
        <v>6</v>
      </c>
      <c r="C8" s="93"/>
      <c r="D8" s="29"/>
      <c r="E8" s="4"/>
    </row>
    <row r="9" spans="1:5" ht="12.75">
      <c r="A9" s="91"/>
      <c r="B9" s="6"/>
      <c r="C9" s="6" t="s">
        <v>56</v>
      </c>
      <c r="D9" s="94" t="s">
        <v>57</v>
      </c>
      <c r="E9" s="94" t="s">
        <v>58</v>
      </c>
    </row>
    <row r="10" spans="1:5" ht="13.5" thickBot="1">
      <c r="A10" s="127"/>
      <c r="B10" s="127"/>
      <c r="C10" s="97" t="s">
        <v>12</v>
      </c>
      <c r="D10" s="95" t="s">
        <v>12</v>
      </c>
      <c r="E10" s="95" t="s">
        <v>12</v>
      </c>
    </row>
    <row r="11" spans="1:5" ht="16.5" thickTop="1">
      <c r="A11" s="128" t="s">
        <v>149</v>
      </c>
      <c r="B11" s="16" t="s">
        <v>15</v>
      </c>
      <c r="C11" s="129">
        <v>0</v>
      </c>
      <c r="D11" s="129">
        <v>0</v>
      </c>
      <c r="E11" s="130">
        <v>0</v>
      </c>
    </row>
    <row r="12" spans="1:5" ht="15.75">
      <c r="A12" s="32" t="s">
        <v>150</v>
      </c>
      <c r="B12" s="16" t="s">
        <v>17</v>
      </c>
      <c r="C12" s="129">
        <v>-50730.4</v>
      </c>
      <c r="D12" s="129">
        <v>-69300</v>
      </c>
      <c r="E12" s="26">
        <v>-69300</v>
      </c>
    </row>
    <row r="13" spans="1:5" ht="15.75">
      <c r="A13" s="34" t="s">
        <v>151</v>
      </c>
      <c r="B13" s="23" t="s">
        <v>19</v>
      </c>
      <c r="C13" s="131">
        <v>0</v>
      </c>
      <c r="D13" s="131">
        <v>0</v>
      </c>
      <c r="E13" s="132">
        <v>0</v>
      </c>
    </row>
    <row r="14" spans="1:5" ht="15.75">
      <c r="A14" s="32" t="s">
        <v>152</v>
      </c>
      <c r="B14" s="16" t="s">
        <v>15</v>
      </c>
      <c r="C14" s="129">
        <v>0</v>
      </c>
      <c r="D14" s="129">
        <v>0</v>
      </c>
      <c r="E14" s="26">
        <v>0</v>
      </c>
    </row>
    <row r="15" spans="1:5" ht="15.75">
      <c r="A15" s="32" t="s">
        <v>150</v>
      </c>
      <c r="B15" s="16" t="s">
        <v>17</v>
      </c>
      <c r="C15" s="129">
        <v>-750</v>
      </c>
      <c r="D15" s="129">
        <v>-750</v>
      </c>
      <c r="E15" s="26">
        <v>-750</v>
      </c>
    </row>
    <row r="16" spans="1:5" ht="15.75">
      <c r="A16" s="133" t="s">
        <v>153</v>
      </c>
      <c r="B16" s="23" t="s">
        <v>19</v>
      </c>
      <c r="C16" s="131">
        <v>0</v>
      </c>
      <c r="D16" s="132">
        <v>0</v>
      </c>
      <c r="E16" s="132">
        <v>0</v>
      </c>
    </row>
    <row r="17" spans="1:5" ht="15.75">
      <c r="A17" s="29"/>
      <c r="B17" s="16" t="s">
        <v>15</v>
      </c>
      <c r="C17" s="129">
        <v>0</v>
      </c>
      <c r="D17" s="129">
        <v>0</v>
      </c>
      <c r="E17" s="134">
        <v>0</v>
      </c>
    </row>
    <row r="18" spans="1:5" ht="15.75">
      <c r="A18" s="32" t="s">
        <v>54</v>
      </c>
      <c r="B18" s="16" t="s">
        <v>17</v>
      </c>
      <c r="C18" s="129">
        <v>-4440</v>
      </c>
      <c r="D18" s="129">
        <v>-4440</v>
      </c>
      <c r="E18" s="26">
        <v>-4440</v>
      </c>
    </row>
    <row r="19" spans="1:5" ht="15.75">
      <c r="A19" s="34" t="s">
        <v>154</v>
      </c>
      <c r="B19" s="23" t="s">
        <v>19</v>
      </c>
      <c r="C19" s="129">
        <v>0</v>
      </c>
      <c r="D19" s="129">
        <v>0</v>
      </c>
      <c r="E19" s="132">
        <v>0</v>
      </c>
    </row>
    <row r="20" spans="1:5" ht="15.75">
      <c r="A20" s="135"/>
      <c r="B20" s="16" t="s">
        <v>15</v>
      </c>
      <c r="C20" s="122">
        <v>0</v>
      </c>
      <c r="D20" s="122">
        <v>0</v>
      </c>
      <c r="E20" s="122">
        <v>0</v>
      </c>
    </row>
    <row r="21" spans="1:5" ht="15.75">
      <c r="A21" s="32" t="s">
        <v>90</v>
      </c>
      <c r="B21" s="16" t="s">
        <v>17</v>
      </c>
      <c r="C21" s="101">
        <v>0</v>
      </c>
      <c r="D21" s="101">
        <v>0</v>
      </c>
      <c r="E21" s="101">
        <v>0</v>
      </c>
    </row>
    <row r="22" spans="1:5" ht="15.75">
      <c r="A22" s="34" t="s">
        <v>155</v>
      </c>
      <c r="B22" s="23" t="s">
        <v>19</v>
      </c>
      <c r="C22" s="136">
        <v>0</v>
      </c>
      <c r="D22" s="136">
        <v>0</v>
      </c>
      <c r="E22" s="136">
        <v>0</v>
      </c>
    </row>
    <row r="23" spans="1:5" ht="15.75">
      <c r="A23" s="32" t="s">
        <v>156</v>
      </c>
      <c r="B23" s="19" t="s">
        <v>15</v>
      </c>
      <c r="C23" s="101">
        <v>0</v>
      </c>
      <c r="D23" s="101">
        <v>0</v>
      </c>
      <c r="E23" s="101">
        <v>0</v>
      </c>
    </row>
    <row r="24" spans="1:5" ht="15.75">
      <c r="A24" s="32" t="s">
        <v>157</v>
      </c>
      <c r="B24" s="19" t="s">
        <v>17</v>
      </c>
      <c r="C24" s="101">
        <v>-3980</v>
      </c>
      <c r="D24" s="101">
        <v>-4340</v>
      </c>
      <c r="E24" s="101">
        <v>-3980</v>
      </c>
    </row>
    <row r="25" spans="1:5" ht="15.75">
      <c r="A25" s="34" t="s">
        <v>158</v>
      </c>
      <c r="B25" s="21" t="s">
        <v>19</v>
      </c>
      <c r="C25" s="136">
        <v>0</v>
      </c>
      <c r="D25" s="136">
        <v>0</v>
      </c>
      <c r="E25" s="136">
        <v>0</v>
      </c>
    </row>
    <row r="26" spans="1:5" ht="15.75">
      <c r="A26" s="137"/>
      <c r="B26" s="138" t="s">
        <v>15</v>
      </c>
      <c r="C26" s="105">
        <v>0</v>
      </c>
      <c r="D26" s="105">
        <v>0</v>
      </c>
      <c r="E26" s="105">
        <v>0</v>
      </c>
    </row>
    <row r="27" spans="1:5" ht="15.75">
      <c r="A27" s="32" t="s">
        <v>159</v>
      </c>
      <c r="B27" s="138" t="s">
        <v>17</v>
      </c>
      <c r="C27" s="105">
        <f>C24+C18+C15+C12</f>
        <v>-59900.4</v>
      </c>
      <c r="D27" s="105">
        <f>D24+D18+D15+D12</f>
        <v>-78830</v>
      </c>
      <c r="E27" s="105">
        <f>E24+E18+E15+E12</f>
        <v>-78470</v>
      </c>
    </row>
    <row r="28" spans="1:5" ht="16.5" thickBot="1">
      <c r="A28" s="139"/>
      <c r="B28" s="108" t="s">
        <v>19</v>
      </c>
      <c r="C28" s="109">
        <v>0</v>
      </c>
      <c r="D28" s="109">
        <v>0</v>
      </c>
      <c r="E28" s="109">
        <v>0</v>
      </c>
    </row>
    <row r="29" ht="13.5" thickTop="1"/>
    <row r="30" ht="15.75">
      <c r="A30" s="141" t="s">
        <v>160</v>
      </c>
    </row>
    <row r="31" ht="15.75">
      <c r="A31" s="18" t="s">
        <v>161</v>
      </c>
    </row>
    <row r="32" ht="15.75">
      <c r="A32" s="18" t="s">
        <v>162</v>
      </c>
    </row>
    <row r="33" ht="15.75">
      <c r="A33" s="18" t="s">
        <v>163</v>
      </c>
    </row>
  </sheetData>
  <mergeCells count="4">
    <mergeCell ref="A1:E1"/>
    <mergeCell ref="A3:E3"/>
    <mergeCell ref="A5:E5"/>
    <mergeCell ref="C7:E7"/>
  </mergeCells>
  <printOptions horizontalCentered="1"/>
  <pageMargins left="0.6" right="0.48" top="0.6692913385826772" bottom="0.984251968503937" header="0.31496062992125984" footer="0.5118110236220472"/>
  <pageSetup fitToHeight="1" fitToWidth="1" horizontalDpi="600" verticalDpi="600" orientation="portrait" paperSize="9" r:id="rId1"/>
  <headerFooter alignWithMargins="0">
    <oddHeader>&amp;R&amp;"Arial,Bold"&amp;12APPENDIX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selection activeCell="K18" sqref="K18"/>
    </sheetView>
  </sheetViews>
  <sheetFormatPr defaultColWidth="9.140625" defaultRowHeight="12.75"/>
  <cols>
    <col min="1" max="1" width="6.421875" style="2" bestFit="1" customWidth="1"/>
    <col min="2" max="2" width="46.421875" style="1" customWidth="1"/>
    <col min="3" max="3" width="4.421875" style="1" bestFit="1" customWidth="1"/>
    <col min="4" max="4" width="14.7109375" style="1" hidden="1" customWidth="1"/>
    <col min="5" max="6" width="14.7109375" style="1" customWidth="1"/>
    <col min="7" max="7" width="15.7109375" style="1" customWidth="1"/>
    <col min="8" max="16384" width="9.140625" style="1" customWidth="1"/>
  </cols>
  <sheetData>
    <row r="1" spans="1:7" ht="15.75">
      <c r="A1" s="152" t="s">
        <v>0</v>
      </c>
      <c r="B1" s="152"/>
      <c r="C1" s="152"/>
      <c r="D1" s="152"/>
      <c r="E1" s="152"/>
      <c r="F1" s="152"/>
      <c r="G1" s="152"/>
    </row>
    <row r="2" spans="2:6" ht="9.75" customHeight="1">
      <c r="B2" s="3"/>
      <c r="C2" s="3"/>
      <c r="D2" s="3"/>
      <c r="E2" s="3"/>
      <c r="F2" s="3"/>
    </row>
    <row r="3" spans="1:7" ht="15.75">
      <c r="A3" s="152" t="s">
        <v>1</v>
      </c>
      <c r="B3" s="152"/>
      <c r="C3" s="152"/>
      <c r="D3" s="152"/>
      <c r="E3" s="152"/>
      <c r="F3" s="152"/>
      <c r="G3" s="152"/>
    </row>
    <row r="4" spans="2:6" ht="9.75" customHeight="1">
      <c r="B4" s="3"/>
      <c r="C4" s="3"/>
      <c r="D4" s="3"/>
      <c r="E4" s="3"/>
      <c r="F4" s="3"/>
    </row>
    <row r="5" spans="1:7" ht="15.75">
      <c r="A5" s="152" t="s">
        <v>2</v>
      </c>
      <c r="B5" s="152"/>
      <c r="C5" s="152"/>
      <c r="D5" s="152"/>
      <c r="E5" s="152"/>
      <c r="F5" s="152"/>
      <c r="G5" s="152"/>
    </row>
    <row r="6" spans="2:6" ht="12.75">
      <c r="B6" s="3"/>
      <c r="C6" s="3"/>
      <c r="D6" s="3"/>
      <c r="E6" s="3"/>
      <c r="F6" s="3"/>
    </row>
    <row r="7" spans="2:6" ht="12.75">
      <c r="B7" s="3"/>
      <c r="C7" s="3"/>
      <c r="D7" s="3"/>
      <c r="E7" s="3"/>
      <c r="F7" s="3"/>
    </row>
    <row r="8" spans="1:7" ht="12.75">
      <c r="A8" s="4"/>
      <c r="B8" s="5"/>
      <c r="C8" s="149" t="s">
        <v>3</v>
      </c>
      <c r="D8" s="150"/>
      <c r="E8" s="150"/>
      <c r="F8" s="150"/>
      <c r="G8" s="151"/>
    </row>
    <row r="9" spans="1:7" ht="12.75">
      <c r="A9" s="6" t="s">
        <v>4</v>
      </c>
      <c r="B9" s="7" t="s">
        <v>5</v>
      </c>
      <c r="C9" s="8" t="s">
        <v>6</v>
      </c>
      <c r="D9" s="8"/>
      <c r="E9" s="8" t="s">
        <v>7</v>
      </c>
      <c r="F9" s="8" t="s">
        <v>8</v>
      </c>
      <c r="G9" s="8" t="s">
        <v>9</v>
      </c>
    </row>
    <row r="10" spans="1:7" ht="12.75">
      <c r="A10" s="6" t="s">
        <v>10</v>
      </c>
      <c r="B10" s="7" t="s">
        <v>11</v>
      </c>
      <c r="C10" s="8"/>
      <c r="D10" s="9" t="s">
        <v>12</v>
      </c>
      <c r="E10" s="9" t="s">
        <v>12</v>
      </c>
      <c r="F10" s="9" t="s">
        <v>12</v>
      </c>
      <c r="G10" s="9" t="s">
        <v>12</v>
      </c>
    </row>
    <row r="11" spans="1:7" ht="13.5" thickBot="1">
      <c r="A11" s="10"/>
      <c r="B11" s="11"/>
      <c r="C11" s="12"/>
      <c r="D11" s="13"/>
      <c r="E11" s="13"/>
      <c r="F11" s="13"/>
      <c r="G11" s="13"/>
    </row>
    <row r="12" spans="1:7" s="18" customFormat="1" ht="16.5" thickTop="1">
      <c r="A12" s="14" t="s">
        <v>13</v>
      </c>
      <c r="B12" s="15" t="s">
        <v>14</v>
      </c>
      <c r="C12" s="16" t="s">
        <v>15</v>
      </c>
      <c r="D12" s="17"/>
      <c r="E12" s="17">
        <v>0</v>
      </c>
      <c r="F12" s="17">
        <v>0</v>
      </c>
      <c r="G12" s="17">
        <v>0</v>
      </c>
    </row>
    <row r="13" spans="1:7" s="18" customFormat="1" ht="15.75">
      <c r="A13" s="19"/>
      <c r="B13" s="20" t="s">
        <v>16</v>
      </c>
      <c r="C13" s="16" t="s">
        <v>17</v>
      </c>
      <c r="D13" s="17">
        <f>309000*-0.035</f>
        <v>-10815.000000000002</v>
      </c>
      <c r="E13" s="17">
        <f>-ROUND(426000*0.035,-1)</f>
        <v>-14910</v>
      </c>
      <c r="F13" s="17">
        <f>+E13</f>
        <v>-14910</v>
      </c>
      <c r="G13" s="17">
        <f>+F13</f>
        <v>-14910</v>
      </c>
    </row>
    <row r="14" spans="1:7" s="18" customFormat="1" ht="15.75">
      <c r="A14" s="21"/>
      <c r="B14" s="22" t="s">
        <v>18</v>
      </c>
      <c r="C14" s="23" t="s">
        <v>19</v>
      </c>
      <c r="D14" s="24"/>
      <c r="E14" s="24">
        <v>0</v>
      </c>
      <c r="F14" s="24">
        <v>0</v>
      </c>
      <c r="G14" s="24">
        <v>0</v>
      </c>
    </row>
    <row r="15" spans="1:7" s="18" customFormat="1" ht="15.75">
      <c r="A15" s="14" t="s">
        <v>20</v>
      </c>
      <c r="B15" s="15" t="s">
        <v>21</v>
      </c>
      <c r="C15" s="16" t="s">
        <v>15</v>
      </c>
      <c r="D15" s="17"/>
      <c r="E15" s="17">
        <v>0</v>
      </c>
      <c r="F15" s="17">
        <v>0</v>
      </c>
      <c r="G15" s="17">
        <v>0</v>
      </c>
    </row>
    <row r="16" spans="1:7" s="18" customFormat="1" ht="15.75">
      <c r="A16" s="19"/>
      <c r="B16" s="20" t="s">
        <v>22</v>
      </c>
      <c r="C16" s="16" t="s">
        <v>17</v>
      </c>
      <c r="D16" s="17">
        <f>309000*-0.035</f>
        <v>-10815.000000000002</v>
      </c>
      <c r="E16" s="17">
        <f>ROUND(-72210*0.035,-1)</f>
        <v>-2530</v>
      </c>
      <c r="F16" s="17">
        <f>+E16</f>
        <v>-2530</v>
      </c>
      <c r="G16" s="17">
        <f>+F16</f>
        <v>-2530</v>
      </c>
    </row>
    <row r="17" spans="1:7" s="18" customFormat="1" ht="15.75">
      <c r="A17" s="21"/>
      <c r="B17" s="22" t="s">
        <v>23</v>
      </c>
      <c r="C17" s="23" t="s">
        <v>19</v>
      </c>
      <c r="D17" s="24"/>
      <c r="E17" s="24">
        <v>0</v>
      </c>
      <c r="F17" s="24">
        <v>0</v>
      </c>
      <c r="G17" s="24">
        <v>0</v>
      </c>
    </row>
    <row r="18" spans="1:7" s="18" customFormat="1" ht="15.75">
      <c r="A18" s="14" t="s">
        <v>24</v>
      </c>
      <c r="B18" s="15" t="s">
        <v>25</v>
      </c>
      <c r="C18" s="16" t="s">
        <v>15</v>
      </c>
      <c r="D18" s="17"/>
      <c r="E18" s="17">
        <v>0</v>
      </c>
      <c r="F18" s="17">
        <v>0</v>
      </c>
      <c r="G18" s="17">
        <v>0</v>
      </c>
    </row>
    <row r="19" spans="1:7" s="18" customFormat="1" ht="15.75">
      <c r="A19" s="19"/>
      <c r="B19" s="20" t="s">
        <v>22</v>
      </c>
      <c r="C19" s="16" t="s">
        <v>17</v>
      </c>
      <c r="D19" s="17">
        <f>309000*-0.035</f>
        <v>-10815.000000000002</v>
      </c>
      <c r="E19" s="17">
        <f>ROUND(-102120*0.035,-1)</f>
        <v>-3570</v>
      </c>
      <c r="F19" s="17">
        <f>+E19</f>
        <v>-3570</v>
      </c>
      <c r="G19" s="17">
        <f>+F19</f>
        <v>-3570</v>
      </c>
    </row>
    <row r="20" spans="1:7" s="18" customFormat="1" ht="15.75">
      <c r="A20" s="21"/>
      <c r="B20" s="22" t="s">
        <v>23</v>
      </c>
      <c r="C20" s="23" t="s">
        <v>19</v>
      </c>
      <c r="D20" s="24"/>
      <c r="E20" s="24">
        <v>0</v>
      </c>
      <c r="F20" s="24">
        <v>0</v>
      </c>
      <c r="G20" s="24">
        <v>0</v>
      </c>
    </row>
    <row r="21" spans="1:7" s="18" customFormat="1" ht="15.75">
      <c r="A21" s="25" t="s">
        <v>26</v>
      </c>
      <c r="B21" s="15" t="s">
        <v>27</v>
      </c>
      <c r="C21" s="16" t="s">
        <v>15</v>
      </c>
      <c r="D21" s="17">
        <v>0</v>
      </c>
      <c r="E21" s="17">
        <v>0</v>
      </c>
      <c r="F21" s="17">
        <v>0</v>
      </c>
      <c r="G21" s="17">
        <v>0</v>
      </c>
    </row>
    <row r="22" spans="1:7" s="18" customFormat="1" ht="15.75">
      <c r="A22" s="19"/>
      <c r="B22" s="20" t="s">
        <v>22</v>
      </c>
      <c r="C22" s="16" t="s">
        <v>17</v>
      </c>
      <c r="D22" s="26">
        <v>-10405</v>
      </c>
      <c r="E22" s="17">
        <f>-ROUND(75180*0.035,-1)</f>
        <v>-2630</v>
      </c>
      <c r="F22" s="26">
        <f>+E22</f>
        <v>-2630</v>
      </c>
      <c r="G22" s="26">
        <f>+F22</f>
        <v>-2630</v>
      </c>
    </row>
    <row r="23" spans="1:7" s="18" customFormat="1" ht="15.75">
      <c r="A23" s="21"/>
      <c r="B23" s="22" t="s">
        <v>23</v>
      </c>
      <c r="C23" s="23" t="s">
        <v>19</v>
      </c>
      <c r="D23" s="24">
        <v>0</v>
      </c>
      <c r="E23" s="24">
        <v>0</v>
      </c>
      <c r="F23" s="24">
        <v>0</v>
      </c>
      <c r="G23" s="24">
        <v>0</v>
      </c>
    </row>
    <row r="24" spans="1:7" s="18" customFormat="1" ht="15.75">
      <c r="A24" s="25" t="s">
        <v>28</v>
      </c>
      <c r="B24" s="15" t="s">
        <v>29</v>
      </c>
      <c r="C24" s="16" t="s">
        <v>15</v>
      </c>
      <c r="D24" s="17"/>
      <c r="E24" s="17">
        <v>0</v>
      </c>
      <c r="F24" s="17">
        <v>0</v>
      </c>
      <c r="G24" s="17">
        <v>0</v>
      </c>
    </row>
    <row r="25" spans="1:7" s="18" customFormat="1" ht="15.75">
      <c r="A25" s="19"/>
      <c r="B25" s="20" t="s">
        <v>22</v>
      </c>
      <c r="C25" s="16" t="s">
        <v>17</v>
      </c>
      <c r="D25" s="26">
        <f>ROUND(39177*-0.035,-1)</f>
        <v>-1370</v>
      </c>
      <c r="E25" s="17">
        <f>ROUND(-29740*0.035,-1)</f>
        <v>-1040</v>
      </c>
      <c r="F25" s="26">
        <f>+E25</f>
        <v>-1040</v>
      </c>
      <c r="G25" s="26">
        <f>+F25</f>
        <v>-1040</v>
      </c>
    </row>
    <row r="26" spans="1:7" s="18" customFormat="1" ht="15.75">
      <c r="A26" s="21"/>
      <c r="B26" s="22" t="s">
        <v>23</v>
      </c>
      <c r="C26" s="23" t="s">
        <v>19</v>
      </c>
      <c r="D26" s="24"/>
      <c r="E26" s="24">
        <v>0</v>
      </c>
      <c r="F26" s="24">
        <v>0</v>
      </c>
      <c r="G26" s="24">
        <v>0</v>
      </c>
    </row>
    <row r="27" spans="1:7" s="18" customFormat="1" ht="15.75">
      <c r="A27" s="14" t="s">
        <v>30</v>
      </c>
      <c r="B27" s="15" t="s">
        <v>31</v>
      </c>
      <c r="C27" s="16" t="s">
        <v>15</v>
      </c>
      <c r="D27" s="17"/>
      <c r="E27" s="17">
        <v>0</v>
      </c>
      <c r="F27" s="17">
        <v>0</v>
      </c>
      <c r="G27" s="17">
        <v>0</v>
      </c>
    </row>
    <row r="28" spans="1:7" s="18" customFormat="1" ht="15.75">
      <c r="A28" s="19"/>
      <c r="B28" s="20" t="s">
        <v>22</v>
      </c>
      <c r="C28" s="16" t="s">
        <v>17</v>
      </c>
      <c r="D28" s="17">
        <f>ROUND((19087)*-0.035,-1)</f>
        <v>-670</v>
      </c>
      <c r="E28" s="17">
        <f>ROUND(-30500*0.035,-1)</f>
        <v>-1070</v>
      </c>
      <c r="F28" s="17">
        <f>+E28</f>
        <v>-1070</v>
      </c>
      <c r="G28" s="17">
        <f>+F28</f>
        <v>-1070</v>
      </c>
    </row>
    <row r="29" spans="1:7" s="18" customFormat="1" ht="15.75">
      <c r="A29" s="21"/>
      <c r="B29" s="22" t="s">
        <v>23</v>
      </c>
      <c r="C29" s="23" t="s">
        <v>19</v>
      </c>
      <c r="D29" s="24"/>
      <c r="E29" s="24">
        <v>0</v>
      </c>
      <c r="F29" s="24">
        <v>0</v>
      </c>
      <c r="G29" s="24">
        <v>0</v>
      </c>
    </row>
    <row r="30" spans="1:7" s="18" customFormat="1" ht="15.75">
      <c r="A30" s="25" t="s">
        <v>32</v>
      </c>
      <c r="B30" s="15" t="s">
        <v>33</v>
      </c>
      <c r="C30" s="16" t="s">
        <v>15</v>
      </c>
      <c r="D30" s="16"/>
      <c r="E30" s="17">
        <v>0</v>
      </c>
      <c r="F30" s="17">
        <v>0</v>
      </c>
      <c r="G30" s="17">
        <v>0</v>
      </c>
    </row>
    <row r="31" spans="1:7" s="18" customFormat="1" ht="15.75">
      <c r="A31" s="19"/>
      <c r="B31" s="20" t="s">
        <v>22</v>
      </c>
      <c r="C31" s="16" t="s">
        <v>17</v>
      </c>
      <c r="D31" s="26">
        <f>ROUND(3590*-0.035,-1)</f>
        <v>-130</v>
      </c>
      <c r="E31" s="17">
        <f>ROUND(-4500*0.035,-1)</f>
        <v>-160</v>
      </c>
      <c r="F31" s="26">
        <f>+E31</f>
        <v>-160</v>
      </c>
      <c r="G31" s="26">
        <f>+F31</f>
        <v>-160</v>
      </c>
    </row>
    <row r="32" spans="1:7" s="18" customFormat="1" ht="15.75">
      <c r="A32" s="21"/>
      <c r="B32" s="22" t="s">
        <v>23</v>
      </c>
      <c r="C32" s="23" t="s">
        <v>19</v>
      </c>
      <c r="D32" s="24"/>
      <c r="E32" s="24">
        <v>0</v>
      </c>
      <c r="F32" s="24">
        <v>0</v>
      </c>
      <c r="G32" s="24">
        <v>0</v>
      </c>
    </row>
    <row r="33" spans="1:7" s="18" customFormat="1" ht="15.75">
      <c r="A33" s="25" t="s">
        <v>34</v>
      </c>
      <c r="B33" s="15" t="s">
        <v>35</v>
      </c>
      <c r="C33" s="16" t="s">
        <v>15</v>
      </c>
      <c r="D33" s="17">
        <v>0</v>
      </c>
      <c r="E33" s="17">
        <v>0</v>
      </c>
      <c r="F33" s="17">
        <v>0</v>
      </c>
      <c r="G33" s="17">
        <v>0</v>
      </c>
    </row>
    <row r="34" spans="1:7" s="18" customFormat="1" ht="15.75">
      <c r="A34" s="19"/>
      <c r="B34" s="20" t="s">
        <v>22</v>
      </c>
      <c r="C34" s="16" t="s">
        <v>17</v>
      </c>
      <c r="D34" s="26">
        <f>ROUND((17522)*-0.035,-1)</f>
        <v>-610</v>
      </c>
      <c r="E34" s="17">
        <f>ROUND((-20800-44400)*0.035,-1)</f>
        <v>-2280</v>
      </c>
      <c r="F34" s="26">
        <f>+E34</f>
        <v>-2280</v>
      </c>
      <c r="G34" s="26">
        <f>+F34</f>
        <v>-2280</v>
      </c>
    </row>
    <row r="35" spans="1:7" s="18" customFormat="1" ht="15.75">
      <c r="A35" s="21"/>
      <c r="B35" s="22" t="s">
        <v>23</v>
      </c>
      <c r="C35" s="23" t="s">
        <v>19</v>
      </c>
      <c r="D35" s="24">
        <v>0</v>
      </c>
      <c r="E35" s="24">
        <v>0</v>
      </c>
      <c r="F35" s="24">
        <v>0</v>
      </c>
      <c r="G35" s="24">
        <v>0</v>
      </c>
    </row>
    <row r="36" spans="1:7" s="18" customFormat="1" ht="15.75">
      <c r="A36" s="25" t="s">
        <v>36</v>
      </c>
      <c r="B36" s="15" t="s">
        <v>37</v>
      </c>
      <c r="C36" s="16" t="s">
        <v>15</v>
      </c>
      <c r="D36" s="17"/>
      <c r="E36" s="17">
        <v>0</v>
      </c>
      <c r="F36" s="17">
        <v>0</v>
      </c>
      <c r="G36" s="17">
        <v>0</v>
      </c>
    </row>
    <row r="37" spans="1:7" s="18" customFormat="1" ht="15.75">
      <c r="A37" s="19"/>
      <c r="B37" s="20" t="s">
        <v>38</v>
      </c>
      <c r="C37" s="16" t="s">
        <v>17</v>
      </c>
      <c r="D37" s="26">
        <f>ROUND(20400*-0.03,-1)</f>
        <v>-610</v>
      </c>
      <c r="E37" s="17">
        <f>ROUND(-3600*0.035,-1)</f>
        <v>-130</v>
      </c>
      <c r="F37" s="26">
        <f>+E37</f>
        <v>-130</v>
      </c>
      <c r="G37" s="26">
        <f>+F37</f>
        <v>-130</v>
      </c>
    </row>
    <row r="38" spans="1:7" s="18" customFormat="1" ht="15.75">
      <c r="A38" s="21"/>
      <c r="B38" s="27"/>
      <c r="C38" s="23" t="s">
        <v>19</v>
      </c>
      <c r="D38" s="24"/>
      <c r="E38" s="24">
        <v>0</v>
      </c>
      <c r="F38" s="24">
        <v>0</v>
      </c>
      <c r="G38" s="24">
        <v>0</v>
      </c>
    </row>
    <row r="39" spans="1:7" s="18" customFormat="1" ht="15.75">
      <c r="A39" s="14" t="s">
        <v>39</v>
      </c>
      <c r="B39" s="15" t="s">
        <v>40</v>
      </c>
      <c r="C39" s="16" t="s">
        <v>15</v>
      </c>
      <c r="D39" s="17"/>
      <c r="E39" s="17">
        <v>0</v>
      </c>
      <c r="F39" s="17">
        <v>0</v>
      </c>
      <c r="G39" s="17">
        <v>0</v>
      </c>
    </row>
    <row r="40" spans="1:7" s="18" customFormat="1" ht="15.75">
      <c r="A40" s="19"/>
      <c r="B40" s="20" t="s">
        <v>22</v>
      </c>
      <c r="C40" s="16" t="s">
        <v>17</v>
      </c>
      <c r="D40" s="17">
        <f>18863*-0.035</f>
        <v>-660.205</v>
      </c>
      <c r="E40" s="17">
        <f>ROUND(-18810*0.035,-1)</f>
        <v>-660</v>
      </c>
      <c r="F40" s="17">
        <f>+E40</f>
        <v>-660</v>
      </c>
      <c r="G40" s="17">
        <f>+F40</f>
        <v>-660</v>
      </c>
    </row>
    <row r="41" spans="1:7" s="18" customFormat="1" ht="15.75">
      <c r="A41" s="21"/>
      <c r="B41" s="22" t="s">
        <v>23</v>
      </c>
      <c r="C41" s="23" t="s">
        <v>19</v>
      </c>
      <c r="D41" s="24"/>
      <c r="E41" s="24">
        <v>0</v>
      </c>
      <c r="F41" s="24">
        <v>0</v>
      </c>
      <c r="G41" s="24">
        <v>0</v>
      </c>
    </row>
    <row r="42" spans="1:7" s="18" customFormat="1" ht="15.75">
      <c r="A42" s="14" t="s">
        <v>41</v>
      </c>
      <c r="B42" s="15" t="s">
        <v>42</v>
      </c>
      <c r="C42" s="16" t="s">
        <v>15</v>
      </c>
      <c r="D42" s="17"/>
      <c r="E42" s="17">
        <v>0</v>
      </c>
      <c r="F42" s="17">
        <v>0</v>
      </c>
      <c r="G42" s="17">
        <v>0</v>
      </c>
    </row>
    <row r="43" spans="1:7" s="18" customFormat="1" ht="15.75">
      <c r="A43" s="19"/>
      <c r="B43" s="20" t="s">
        <v>22</v>
      </c>
      <c r="C43" s="16" t="s">
        <v>17</v>
      </c>
      <c r="D43" s="17">
        <f>ROUND(2278*-0.035,-1)</f>
        <v>-80</v>
      </c>
      <c r="E43" s="17">
        <f>ROUND(-2050*0.035,-1)</f>
        <v>-70</v>
      </c>
      <c r="F43" s="17">
        <f>+E43</f>
        <v>-70</v>
      </c>
      <c r="G43" s="17">
        <f>+F43</f>
        <v>-70</v>
      </c>
    </row>
    <row r="44" spans="1:7" s="18" customFormat="1" ht="15.75">
      <c r="A44" s="21"/>
      <c r="B44" s="22" t="s">
        <v>23</v>
      </c>
      <c r="C44" s="23" t="s">
        <v>19</v>
      </c>
      <c r="D44" s="24"/>
      <c r="E44" s="24">
        <v>0</v>
      </c>
      <c r="F44" s="24">
        <v>0</v>
      </c>
      <c r="G44" s="24">
        <v>0</v>
      </c>
    </row>
    <row r="45" spans="1:7" s="18" customFormat="1" ht="15.75">
      <c r="A45" s="14" t="s">
        <v>43</v>
      </c>
      <c r="B45" s="15" t="s">
        <v>44</v>
      </c>
      <c r="C45" s="16" t="s">
        <v>15</v>
      </c>
      <c r="D45" s="17"/>
      <c r="E45" s="17">
        <v>0</v>
      </c>
      <c r="F45" s="17">
        <v>0</v>
      </c>
      <c r="G45" s="17">
        <v>0</v>
      </c>
    </row>
    <row r="46" spans="1:7" s="18" customFormat="1" ht="15.75">
      <c r="A46" s="19"/>
      <c r="B46" s="20" t="s">
        <v>45</v>
      </c>
      <c r="C46" s="16" t="s">
        <v>17</v>
      </c>
      <c r="D46" s="17">
        <f>-160488/14*16</f>
        <v>-183414.85714285713</v>
      </c>
      <c r="E46" s="17">
        <f>(-1238880*0.035)/2</f>
        <v>-21680.4</v>
      </c>
      <c r="F46" s="17">
        <f>-1150000*0.035</f>
        <v>-40250.00000000001</v>
      </c>
      <c r="G46" s="17">
        <f>+F46</f>
        <v>-40250.00000000001</v>
      </c>
    </row>
    <row r="47" spans="1:7" s="18" customFormat="1" ht="15.75">
      <c r="A47" s="21"/>
      <c r="B47" s="22"/>
      <c r="C47" s="23" t="s">
        <v>19</v>
      </c>
      <c r="D47" s="24"/>
      <c r="E47" s="24">
        <v>0</v>
      </c>
      <c r="F47" s="24">
        <v>0</v>
      </c>
      <c r="G47" s="24">
        <v>0</v>
      </c>
    </row>
    <row r="48" spans="1:7" ht="15.75">
      <c r="A48" s="28"/>
      <c r="B48" s="29"/>
      <c r="C48" s="14" t="s">
        <v>15</v>
      </c>
      <c r="D48" s="30" t="e">
        <f>D42+D39+D36+D33+D30+#REF!+D27+D24+#REF!+D21+D12</f>
        <v>#REF!</v>
      </c>
      <c r="E48" s="30">
        <v>0</v>
      </c>
      <c r="F48" s="30">
        <v>0</v>
      </c>
      <c r="G48" s="30">
        <v>0</v>
      </c>
    </row>
    <row r="49" spans="1:7" ht="15.75">
      <c r="A49" s="31"/>
      <c r="B49" s="32" t="s">
        <v>46</v>
      </c>
      <c r="C49" s="14" t="s">
        <v>17</v>
      </c>
      <c r="D49" s="30" t="e">
        <f>D43+D40+D37+D34+D31+#REF!+D28+D25+#REF!+D22+D13+D46</f>
        <v>#REF!</v>
      </c>
      <c r="E49" s="30">
        <f>SUM(E12:E48)</f>
        <v>-50730.4</v>
      </c>
      <c r="F49" s="30">
        <f>SUM(F12:F48)</f>
        <v>-69300</v>
      </c>
      <c r="G49" s="30">
        <f>SUM(G12:G48)</f>
        <v>-69300</v>
      </c>
    </row>
    <row r="50" spans="1:7" ht="15.75">
      <c r="A50" s="33"/>
      <c r="B50" s="34"/>
      <c r="C50" s="35" t="s">
        <v>19</v>
      </c>
      <c r="D50" s="36" t="e">
        <f>D44+D41+D38+D35+D32+#REF!+D29+D26+#REF!+D23+D14</f>
        <v>#REF!</v>
      </c>
      <c r="E50" s="36">
        <v>0</v>
      </c>
      <c r="F50" s="36">
        <v>0</v>
      </c>
      <c r="G50" s="36">
        <v>0</v>
      </c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</sheetData>
  <mergeCells count="4">
    <mergeCell ref="C8:G8"/>
    <mergeCell ref="A5:G5"/>
    <mergeCell ref="A3:G3"/>
    <mergeCell ref="A1:G1"/>
  </mergeCells>
  <printOptions horizontalCentered="1"/>
  <pageMargins left="0.3937007874015748" right="0.4330708661417323" top="0.5905511811023623" bottom="0.7874015748031497" header="0.5118110236220472" footer="0.4330708661417323"/>
  <pageSetup fitToHeight="1" fitToWidth="1" horizontalDpi="600" verticalDpi="600" orientation="portrait" paperSize="9" scale="94" r:id="rId1"/>
  <headerFooter alignWithMargins="0">
    <oddHeader>&amp;R&amp;"Arial,Bold"&amp;12APPENDIX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H20" sqref="H20"/>
    </sheetView>
  </sheetViews>
  <sheetFormatPr defaultColWidth="9.140625" defaultRowHeight="12.75"/>
  <cols>
    <col min="1" max="1" width="6.421875" style="2" bestFit="1" customWidth="1"/>
    <col min="2" max="2" width="46.421875" style="1" customWidth="1"/>
    <col min="3" max="3" width="4.421875" style="1" bestFit="1" customWidth="1"/>
    <col min="4" max="4" width="14.7109375" style="1" hidden="1" customWidth="1"/>
    <col min="5" max="6" width="14.7109375" style="1" customWidth="1"/>
    <col min="7" max="7" width="15.7109375" style="1" customWidth="1"/>
    <col min="8" max="16384" width="9.140625" style="1" customWidth="1"/>
  </cols>
  <sheetData>
    <row r="1" spans="1:7" ht="15.75">
      <c r="A1" s="152" t="s">
        <v>0</v>
      </c>
      <c r="B1" s="152"/>
      <c r="C1" s="152"/>
      <c r="D1" s="152"/>
      <c r="E1" s="152"/>
      <c r="F1" s="152"/>
      <c r="G1" s="152"/>
    </row>
    <row r="2" spans="2:6" ht="9.75" customHeight="1">
      <c r="B2" s="3"/>
      <c r="C2" s="3"/>
      <c r="D2" s="3"/>
      <c r="E2" s="3"/>
      <c r="F2" s="3"/>
    </row>
    <row r="3" spans="1:7" ht="15.75">
      <c r="A3" s="152" t="s">
        <v>1</v>
      </c>
      <c r="B3" s="152"/>
      <c r="C3" s="152"/>
      <c r="D3" s="152"/>
      <c r="E3" s="152"/>
      <c r="F3" s="152"/>
      <c r="G3" s="152"/>
    </row>
    <row r="4" spans="2:6" ht="9.75" customHeight="1">
      <c r="B4" s="3"/>
      <c r="C4" s="3"/>
      <c r="D4" s="3"/>
      <c r="E4" s="3"/>
      <c r="F4" s="3"/>
    </row>
    <row r="5" spans="1:7" ht="15.75">
      <c r="A5" s="152" t="s">
        <v>47</v>
      </c>
      <c r="B5" s="152"/>
      <c r="C5" s="152"/>
      <c r="D5" s="152"/>
      <c r="E5" s="152"/>
      <c r="F5" s="152"/>
      <c r="G5" s="152"/>
    </row>
    <row r="6" spans="2:6" ht="12.75">
      <c r="B6" s="3"/>
      <c r="C6" s="3"/>
      <c r="D6" s="3"/>
      <c r="E6" s="3"/>
      <c r="F6" s="3"/>
    </row>
    <row r="7" spans="2:6" ht="12.75">
      <c r="B7" s="3"/>
      <c r="C7" s="3"/>
      <c r="D7" s="3"/>
      <c r="E7" s="3"/>
      <c r="F7" s="3"/>
    </row>
    <row r="8" spans="1:7" ht="12.75">
      <c r="A8" s="4"/>
      <c r="B8" s="5"/>
      <c r="C8" s="149" t="s">
        <v>3</v>
      </c>
      <c r="D8" s="150"/>
      <c r="E8" s="150"/>
      <c r="F8" s="150"/>
      <c r="G8" s="151"/>
    </row>
    <row r="9" spans="1:7" ht="12.75">
      <c r="A9" s="6" t="s">
        <v>4</v>
      </c>
      <c r="B9" s="7" t="s">
        <v>5</v>
      </c>
      <c r="C9" s="8" t="s">
        <v>6</v>
      </c>
      <c r="D9" s="8"/>
      <c r="E9" s="8" t="s">
        <v>7</v>
      </c>
      <c r="F9" s="8" t="s">
        <v>8</v>
      </c>
      <c r="G9" s="8" t="s">
        <v>9</v>
      </c>
    </row>
    <row r="10" spans="1:7" ht="12.75">
      <c r="A10" s="6" t="s">
        <v>10</v>
      </c>
      <c r="B10" s="7" t="s">
        <v>11</v>
      </c>
      <c r="C10" s="8"/>
      <c r="D10" s="9" t="s">
        <v>12</v>
      </c>
      <c r="E10" s="9" t="s">
        <v>12</v>
      </c>
      <c r="F10" s="9" t="s">
        <v>12</v>
      </c>
      <c r="G10" s="9" t="s">
        <v>12</v>
      </c>
    </row>
    <row r="11" spans="1:7" ht="13.5" thickBot="1">
      <c r="A11" s="10"/>
      <c r="B11" s="11"/>
      <c r="C11" s="12"/>
      <c r="D11" s="13"/>
      <c r="E11" s="13"/>
      <c r="F11" s="13"/>
      <c r="G11" s="13"/>
    </row>
    <row r="12" spans="1:7" s="18" customFormat="1" ht="16.5" thickTop="1">
      <c r="A12" s="25" t="s">
        <v>48</v>
      </c>
      <c r="B12" s="15" t="s">
        <v>49</v>
      </c>
      <c r="C12" s="16" t="s">
        <v>15</v>
      </c>
      <c r="D12" s="17">
        <v>0</v>
      </c>
      <c r="E12" s="17">
        <v>0</v>
      </c>
      <c r="F12" s="17">
        <v>0</v>
      </c>
      <c r="G12" s="17">
        <v>0</v>
      </c>
    </row>
    <row r="13" spans="1:7" s="18" customFormat="1" ht="15.75">
      <c r="A13" s="19"/>
      <c r="B13" s="20" t="s">
        <v>22</v>
      </c>
      <c r="C13" s="16" t="s">
        <v>17</v>
      </c>
      <c r="D13" s="26">
        <f>ROUND(22076*-0.035,-1)</f>
        <v>-770</v>
      </c>
      <c r="E13" s="17">
        <f>ROUND(-18390*0.035,-1)</f>
        <v>-640</v>
      </c>
      <c r="F13" s="26">
        <f>+E13</f>
        <v>-640</v>
      </c>
      <c r="G13" s="26">
        <f>+F13</f>
        <v>-640</v>
      </c>
    </row>
    <row r="14" spans="1:7" s="18" customFormat="1" ht="15.75">
      <c r="A14" s="21"/>
      <c r="B14" s="22" t="s">
        <v>23</v>
      </c>
      <c r="C14" s="23" t="s">
        <v>19</v>
      </c>
      <c r="D14" s="24">
        <v>0</v>
      </c>
      <c r="E14" s="24">
        <v>0</v>
      </c>
      <c r="F14" s="24">
        <v>0</v>
      </c>
      <c r="G14" s="24">
        <v>0</v>
      </c>
    </row>
    <row r="15" spans="1:7" s="18" customFormat="1" ht="15.75">
      <c r="A15" s="25" t="s">
        <v>50</v>
      </c>
      <c r="B15" s="15" t="s">
        <v>51</v>
      </c>
      <c r="C15" s="16" t="s">
        <v>15</v>
      </c>
      <c r="D15" s="17">
        <v>0</v>
      </c>
      <c r="E15" s="17">
        <v>0</v>
      </c>
      <c r="F15" s="17">
        <v>0</v>
      </c>
      <c r="G15" s="17">
        <v>0</v>
      </c>
    </row>
    <row r="16" spans="1:7" s="18" customFormat="1" ht="15.75">
      <c r="A16" s="19"/>
      <c r="B16" s="20" t="s">
        <v>22</v>
      </c>
      <c r="C16" s="16" t="s">
        <v>17</v>
      </c>
      <c r="D16" s="26">
        <f>ROUND(22076*-0.035,-1)</f>
        <v>-770</v>
      </c>
      <c r="E16" s="17">
        <f>ROUND(-700*0.035,-1)</f>
        <v>-20</v>
      </c>
      <c r="F16" s="26">
        <f>+E16</f>
        <v>-20</v>
      </c>
      <c r="G16" s="26">
        <f>+F16</f>
        <v>-20</v>
      </c>
    </row>
    <row r="17" spans="1:7" s="18" customFormat="1" ht="15.75">
      <c r="A17" s="21"/>
      <c r="B17" s="22" t="s">
        <v>23</v>
      </c>
      <c r="C17" s="23" t="s">
        <v>19</v>
      </c>
      <c r="D17" s="24">
        <v>0</v>
      </c>
      <c r="E17" s="24">
        <v>0</v>
      </c>
      <c r="F17" s="24">
        <v>0</v>
      </c>
      <c r="G17" s="24">
        <v>0</v>
      </c>
    </row>
    <row r="18" spans="1:7" s="18" customFormat="1" ht="15.75">
      <c r="A18" s="25" t="s">
        <v>52</v>
      </c>
      <c r="B18" s="15" t="s">
        <v>53</v>
      </c>
      <c r="C18" s="16" t="s">
        <v>15</v>
      </c>
      <c r="D18" s="17">
        <v>0</v>
      </c>
      <c r="E18" s="17">
        <v>0</v>
      </c>
      <c r="F18" s="17">
        <v>0</v>
      </c>
      <c r="G18" s="17">
        <v>0</v>
      </c>
    </row>
    <row r="19" spans="1:7" s="18" customFormat="1" ht="15.75">
      <c r="A19" s="19"/>
      <c r="B19" s="20" t="s">
        <v>22</v>
      </c>
      <c r="C19" s="16" t="s">
        <v>17</v>
      </c>
      <c r="D19" s="26">
        <f>ROUND(22076*-0.035,-1)</f>
        <v>-770</v>
      </c>
      <c r="E19" s="17">
        <f>ROUND(-2600*0.035,-1)</f>
        <v>-90</v>
      </c>
      <c r="F19" s="26">
        <f>+E19</f>
        <v>-90</v>
      </c>
      <c r="G19" s="26">
        <f>+F19</f>
        <v>-90</v>
      </c>
    </row>
    <row r="20" spans="1:7" s="18" customFormat="1" ht="15.75">
      <c r="A20" s="21"/>
      <c r="B20" s="22" t="s">
        <v>23</v>
      </c>
      <c r="C20" s="23" t="s">
        <v>19</v>
      </c>
      <c r="D20" s="24">
        <v>0</v>
      </c>
      <c r="E20" s="24">
        <v>0</v>
      </c>
      <c r="F20" s="24">
        <v>0</v>
      </c>
      <c r="G20" s="24">
        <v>0</v>
      </c>
    </row>
    <row r="21" spans="1:7" ht="15.75">
      <c r="A21" s="28"/>
      <c r="B21" s="29"/>
      <c r="C21" s="14" t="s">
        <v>15</v>
      </c>
      <c r="D21" s="30" t="e">
        <f>#REF!+#REF!+#REF!+#REF!+#REF!+#REF!+#REF!+#REF!+D12+#REF!+#REF!</f>
        <v>#REF!</v>
      </c>
      <c r="E21" s="30">
        <v>0</v>
      </c>
      <c r="F21" s="30">
        <v>0</v>
      </c>
      <c r="G21" s="30">
        <v>0</v>
      </c>
    </row>
    <row r="22" spans="1:7" ht="15.75">
      <c r="A22" s="31"/>
      <c r="B22" s="32" t="s">
        <v>46</v>
      </c>
      <c r="C22" s="14" t="s">
        <v>17</v>
      </c>
      <c r="D22" s="30" t="e">
        <f>#REF!+#REF!+#REF!+#REF!+#REF!+#REF!+#REF!+#REF!+D13+#REF!+#REF!+#REF!</f>
        <v>#REF!</v>
      </c>
      <c r="E22" s="30">
        <f>SUM(E12:E21)</f>
        <v>-750</v>
      </c>
      <c r="F22" s="30">
        <f>SUM(F12:F21)</f>
        <v>-750</v>
      </c>
      <c r="G22" s="30">
        <f>SUM(G12:G21)</f>
        <v>-750</v>
      </c>
    </row>
    <row r="23" spans="1:7" ht="15.75">
      <c r="A23" s="33"/>
      <c r="B23" s="34"/>
      <c r="C23" s="35" t="s">
        <v>19</v>
      </c>
      <c r="D23" s="36" t="e">
        <f>#REF!+#REF!+#REF!+#REF!+#REF!+#REF!+#REF!+#REF!+D14+#REF!+#REF!</f>
        <v>#REF!</v>
      </c>
      <c r="E23" s="36">
        <v>0</v>
      </c>
      <c r="F23" s="36">
        <v>0</v>
      </c>
      <c r="G23" s="36">
        <v>0</v>
      </c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</sheetData>
  <mergeCells count="4">
    <mergeCell ref="C8:G8"/>
    <mergeCell ref="A5:G5"/>
    <mergeCell ref="A3:G3"/>
    <mergeCell ref="A1:G1"/>
  </mergeCells>
  <printOptions horizontalCentered="1"/>
  <pageMargins left="0.3937007874015748" right="0.4330708661417323" top="0.5905511811023623" bottom="0.7874015748031497" header="0.5118110236220472" footer="0.4330708661417323"/>
  <pageSetup fitToHeight="1" fitToWidth="1" horizontalDpi="600" verticalDpi="600" orientation="portrait" paperSize="9" scale="94" r:id="rId1"/>
  <headerFooter alignWithMargins="0">
    <oddHeader>&amp;R&amp;"Arial,Bold"&amp;12APPENDIX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37" sqref="B37:C37"/>
    </sheetView>
  </sheetViews>
  <sheetFormatPr defaultColWidth="9.140625" defaultRowHeight="12.75"/>
  <cols>
    <col min="1" max="1" width="5.8515625" style="38" customWidth="1"/>
    <col min="2" max="2" width="23.00390625" style="37" customWidth="1"/>
    <col min="3" max="3" width="32.7109375" style="37" customWidth="1"/>
    <col min="4" max="4" width="5.00390625" style="37" customWidth="1"/>
    <col min="5" max="7" width="10.00390625" style="37" customWidth="1"/>
    <col min="8" max="8" width="0" style="37" hidden="1" customWidth="1"/>
    <col min="9" max="9" width="9.7109375" style="37" hidden="1" customWidth="1"/>
    <col min="10" max="16384" width="11.421875" style="37" customWidth="1"/>
  </cols>
  <sheetData>
    <row r="1" spans="1:7" ht="15.75">
      <c r="A1" s="169" t="s">
        <v>0</v>
      </c>
      <c r="B1" s="169"/>
      <c r="C1" s="169"/>
      <c r="D1" s="169"/>
      <c r="E1" s="169"/>
      <c r="F1" s="169"/>
      <c r="G1" s="169"/>
    </row>
    <row r="2" ht="9.75" customHeight="1"/>
    <row r="3" spans="1:7" ht="15.75">
      <c r="A3" s="170" t="s">
        <v>1</v>
      </c>
      <c r="B3" s="170"/>
      <c r="C3" s="170"/>
      <c r="D3" s="170"/>
      <c r="E3" s="170"/>
      <c r="F3" s="170"/>
      <c r="G3" s="170"/>
    </row>
    <row r="4" spans="1:7" ht="9" customHeight="1">
      <c r="A4" s="39"/>
      <c r="B4" s="39"/>
      <c r="C4" s="39"/>
      <c r="D4" s="39"/>
      <c r="E4" s="39"/>
      <c r="F4" s="39"/>
      <c r="G4" s="39"/>
    </row>
    <row r="5" spans="1:7" ht="15.75">
      <c r="A5" s="170" t="s">
        <v>54</v>
      </c>
      <c r="B5" s="170"/>
      <c r="C5" s="170"/>
      <c r="D5" s="170"/>
      <c r="E5" s="170"/>
      <c r="F5" s="170"/>
      <c r="G5" s="170"/>
    </row>
    <row r="6" ht="9.75" customHeight="1"/>
    <row r="7" spans="1:7" ht="12.75">
      <c r="A7" s="40"/>
      <c r="B7" s="171"/>
      <c r="C7" s="172"/>
      <c r="D7" s="41"/>
      <c r="E7" s="173" t="s">
        <v>3</v>
      </c>
      <c r="F7" s="174"/>
      <c r="G7" s="175"/>
    </row>
    <row r="8" spans="1:9" ht="12.75">
      <c r="A8" s="42" t="s">
        <v>4</v>
      </c>
      <c r="B8" s="143" t="s">
        <v>5</v>
      </c>
      <c r="C8" s="164"/>
      <c r="D8" s="43"/>
      <c r="E8" s="44"/>
      <c r="F8" s="41"/>
      <c r="G8" s="40"/>
      <c r="H8" s="45" t="s">
        <v>55</v>
      </c>
      <c r="I8" s="45" t="s">
        <v>55</v>
      </c>
    </row>
    <row r="9" spans="1:9" ht="12.75">
      <c r="A9" s="42" t="s">
        <v>10</v>
      </c>
      <c r="B9" s="143" t="s">
        <v>11</v>
      </c>
      <c r="C9" s="164"/>
      <c r="D9" s="42" t="s">
        <v>6</v>
      </c>
      <c r="E9" s="46" t="s">
        <v>56</v>
      </c>
      <c r="F9" s="46" t="s">
        <v>57</v>
      </c>
      <c r="G9" s="46" t="s">
        <v>58</v>
      </c>
      <c r="H9" s="47" t="s">
        <v>59</v>
      </c>
      <c r="I9" s="47" t="s">
        <v>12</v>
      </c>
    </row>
    <row r="10" spans="1:9" ht="13.5" thickBot="1">
      <c r="A10" s="48"/>
      <c r="B10" s="165"/>
      <c r="C10" s="166"/>
      <c r="D10" s="48"/>
      <c r="E10" s="49" t="s">
        <v>12</v>
      </c>
      <c r="F10" s="48" t="s">
        <v>12</v>
      </c>
      <c r="G10" s="48" t="s">
        <v>12</v>
      </c>
      <c r="H10" s="50"/>
      <c r="I10" s="50"/>
    </row>
    <row r="11" spans="1:9" s="54" customFormat="1" ht="16.5" thickTop="1">
      <c r="A11" s="51" t="s">
        <v>60</v>
      </c>
      <c r="B11" s="167" t="s">
        <v>61</v>
      </c>
      <c r="C11" s="168"/>
      <c r="D11" s="52"/>
      <c r="E11" s="53"/>
      <c r="F11" s="52"/>
      <c r="G11" s="52"/>
      <c r="I11" s="55"/>
    </row>
    <row r="12" spans="1:9" s="54" customFormat="1" ht="15.75">
      <c r="A12" s="56"/>
      <c r="B12" s="157" t="s">
        <v>62</v>
      </c>
      <c r="C12" s="158"/>
      <c r="D12" s="59"/>
      <c r="E12" s="60"/>
      <c r="F12" s="59"/>
      <c r="G12" s="59"/>
      <c r="H12" s="61"/>
      <c r="I12" s="55"/>
    </row>
    <row r="13" spans="1:9" s="54" customFormat="1" ht="15.75">
      <c r="A13" s="56"/>
      <c r="B13" s="157" t="s">
        <v>63</v>
      </c>
      <c r="C13" s="158"/>
      <c r="D13" s="62"/>
      <c r="E13" s="60"/>
      <c r="F13" s="59"/>
      <c r="G13" s="59"/>
      <c r="H13" s="61"/>
      <c r="I13" s="55"/>
    </row>
    <row r="14" spans="1:9" s="54" customFormat="1" ht="15.75">
      <c r="A14" s="56"/>
      <c r="B14" s="57" t="s">
        <v>64</v>
      </c>
      <c r="C14" s="63">
        <v>35</v>
      </c>
      <c r="D14" s="64"/>
      <c r="E14" s="60"/>
      <c r="F14" s="60"/>
      <c r="G14" s="60"/>
      <c r="H14" s="60"/>
      <c r="I14" s="60">
        <v>0</v>
      </c>
    </row>
    <row r="15" spans="1:9" s="54" customFormat="1" ht="15.75">
      <c r="A15" s="56"/>
      <c r="B15" s="57" t="s">
        <v>65</v>
      </c>
      <c r="C15" s="65">
        <v>20</v>
      </c>
      <c r="D15" s="64" t="s">
        <v>15</v>
      </c>
      <c r="E15" s="60">
        <v>0</v>
      </c>
      <c r="F15" s="60">
        <v>0</v>
      </c>
      <c r="G15" s="60">
        <v>0</v>
      </c>
      <c r="H15" s="60"/>
      <c r="I15" s="60">
        <v>-7340</v>
      </c>
    </row>
    <row r="16" spans="1:9" s="54" customFormat="1" ht="18">
      <c r="A16" s="56"/>
      <c r="B16" s="66"/>
      <c r="C16" s="67">
        <v>55</v>
      </c>
      <c r="D16" s="56" t="s">
        <v>17</v>
      </c>
      <c r="E16" s="60">
        <v>-4440</v>
      </c>
      <c r="F16" s="60">
        <v>-4440</v>
      </c>
      <c r="G16" s="60">
        <v>-4440</v>
      </c>
      <c r="H16" s="60"/>
      <c r="I16" s="60">
        <v>0</v>
      </c>
    </row>
    <row r="17" spans="1:9" s="54" customFormat="1" ht="15.75">
      <c r="A17" s="56"/>
      <c r="B17" s="57" t="s">
        <v>66</v>
      </c>
      <c r="C17" s="58"/>
      <c r="D17" s="56" t="s">
        <v>19</v>
      </c>
      <c r="E17" s="60">
        <v>0</v>
      </c>
      <c r="F17" s="60">
        <v>0</v>
      </c>
      <c r="G17" s="60">
        <v>0</v>
      </c>
      <c r="H17" s="68"/>
      <c r="I17" s="60"/>
    </row>
    <row r="18" spans="1:9" s="54" customFormat="1" ht="15.75">
      <c r="A18" s="56"/>
      <c r="B18" s="57" t="s">
        <v>67</v>
      </c>
      <c r="C18" s="58"/>
      <c r="D18" s="56"/>
      <c r="E18" s="60"/>
      <c r="F18" s="60"/>
      <c r="G18" s="60"/>
      <c r="H18" s="68"/>
      <c r="I18" s="60"/>
    </row>
    <row r="19" spans="1:9" s="54" customFormat="1" ht="15.75">
      <c r="A19" s="56"/>
      <c r="B19" s="57" t="s">
        <v>68</v>
      </c>
      <c r="C19" s="58"/>
      <c r="D19" s="56"/>
      <c r="E19" s="60"/>
      <c r="F19" s="60"/>
      <c r="G19" s="60"/>
      <c r="H19" s="68"/>
      <c r="I19" s="60"/>
    </row>
    <row r="20" spans="1:9" s="54" customFormat="1" ht="15.75">
      <c r="A20" s="56"/>
      <c r="B20" s="157" t="s">
        <v>69</v>
      </c>
      <c r="C20" s="158"/>
      <c r="D20" s="56"/>
      <c r="E20" s="60"/>
      <c r="F20" s="59"/>
      <c r="G20" s="59"/>
      <c r="I20" s="55"/>
    </row>
    <row r="21" spans="1:9" s="54" customFormat="1" ht="15.75">
      <c r="A21" s="56"/>
      <c r="B21" s="159" t="s">
        <v>70</v>
      </c>
      <c r="C21" s="160"/>
      <c r="D21" s="69"/>
      <c r="E21" s="70"/>
      <c r="F21" s="71"/>
      <c r="G21" s="71"/>
      <c r="I21" s="55"/>
    </row>
    <row r="22" spans="1:9" s="54" customFormat="1" ht="15.75">
      <c r="A22" s="51" t="s">
        <v>71</v>
      </c>
      <c r="B22" s="163" t="s">
        <v>72</v>
      </c>
      <c r="C22" s="142"/>
      <c r="D22" s="72"/>
      <c r="E22" s="60"/>
      <c r="F22" s="60"/>
      <c r="G22" s="60"/>
      <c r="H22" s="60"/>
      <c r="I22" s="60">
        <v>0</v>
      </c>
    </row>
    <row r="23" spans="1:9" s="54" customFormat="1" ht="15.75">
      <c r="A23" s="56"/>
      <c r="B23" s="157" t="s">
        <v>73</v>
      </c>
      <c r="C23" s="158"/>
      <c r="D23" s="72" t="s">
        <v>15</v>
      </c>
      <c r="E23" s="60">
        <v>0</v>
      </c>
      <c r="F23" s="60">
        <v>0</v>
      </c>
      <c r="G23" s="60">
        <v>0</v>
      </c>
      <c r="H23" s="60"/>
      <c r="I23" s="60"/>
    </row>
    <row r="24" spans="1:9" s="54" customFormat="1" ht="15.75">
      <c r="A24" s="56"/>
      <c r="B24" s="157" t="s">
        <v>74</v>
      </c>
      <c r="C24" s="158"/>
      <c r="D24" s="56" t="s">
        <v>17</v>
      </c>
      <c r="E24" s="60">
        <v>0</v>
      </c>
      <c r="F24" s="60">
        <v>0</v>
      </c>
      <c r="G24" s="60">
        <v>0</v>
      </c>
      <c r="H24" s="60"/>
      <c r="I24" s="60"/>
    </row>
    <row r="25" spans="1:9" s="54" customFormat="1" ht="15.75">
      <c r="A25" s="56"/>
      <c r="B25" s="157" t="s">
        <v>75</v>
      </c>
      <c r="C25" s="158"/>
      <c r="D25" s="56" t="s">
        <v>19</v>
      </c>
      <c r="E25" s="60">
        <v>0</v>
      </c>
      <c r="F25" s="60">
        <v>0</v>
      </c>
      <c r="G25" s="60">
        <v>0</v>
      </c>
      <c r="H25" s="60"/>
      <c r="I25" s="60"/>
    </row>
    <row r="26" spans="1:9" s="54" customFormat="1" ht="15.75">
      <c r="A26" s="56"/>
      <c r="B26" s="57" t="s">
        <v>76</v>
      </c>
      <c r="C26" s="58"/>
      <c r="D26" s="69"/>
      <c r="E26" s="70"/>
      <c r="F26" s="70"/>
      <c r="G26" s="70"/>
      <c r="H26" s="60"/>
      <c r="I26" s="60"/>
    </row>
    <row r="27" spans="1:9" s="54" customFormat="1" ht="15.75">
      <c r="A27" s="51" t="s">
        <v>71</v>
      </c>
      <c r="B27" s="163" t="s">
        <v>77</v>
      </c>
      <c r="C27" s="142"/>
      <c r="D27" s="72"/>
      <c r="E27" s="60"/>
      <c r="F27" s="60"/>
      <c r="G27" s="60"/>
      <c r="H27" s="60"/>
      <c r="I27" s="60">
        <v>0</v>
      </c>
    </row>
    <row r="28" spans="1:9" s="54" customFormat="1" ht="15.75">
      <c r="A28" s="56"/>
      <c r="B28" s="157" t="s">
        <v>78</v>
      </c>
      <c r="C28" s="158"/>
      <c r="D28" s="72"/>
      <c r="E28" s="60"/>
      <c r="F28" s="60"/>
      <c r="G28" s="60"/>
      <c r="H28" s="60"/>
      <c r="I28" s="60"/>
    </row>
    <row r="29" spans="1:9" s="54" customFormat="1" ht="15.75">
      <c r="A29" s="56"/>
      <c r="B29" s="157" t="s">
        <v>79</v>
      </c>
      <c r="C29" s="158"/>
      <c r="D29" s="72" t="s">
        <v>15</v>
      </c>
      <c r="E29" s="60">
        <v>0</v>
      </c>
      <c r="F29" s="60">
        <v>0</v>
      </c>
      <c r="G29" s="60">
        <v>0</v>
      </c>
      <c r="H29" s="60"/>
      <c r="I29" s="60"/>
    </row>
    <row r="30" spans="1:9" s="54" customFormat="1" ht="15.75">
      <c r="A30" s="56"/>
      <c r="B30" s="157" t="s">
        <v>80</v>
      </c>
      <c r="C30" s="158"/>
      <c r="D30" s="56" t="s">
        <v>17</v>
      </c>
      <c r="E30" s="60">
        <v>0</v>
      </c>
      <c r="F30" s="60">
        <v>0</v>
      </c>
      <c r="G30" s="60">
        <v>0</v>
      </c>
      <c r="H30" s="60"/>
      <c r="I30" s="60"/>
    </row>
    <row r="31" spans="1:9" s="54" customFormat="1" ht="15.75">
      <c r="A31" s="56"/>
      <c r="B31" s="57" t="s">
        <v>81</v>
      </c>
      <c r="C31" s="58"/>
      <c r="D31" s="56" t="s">
        <v>19</v>
      </c>
      <c r="E31" s="60">
        <v>0</v>
      </c>
      <c r="F31" s="60">
        <v>0</v>
      </c>
      <c r="G31" s="60">
        <v>0</v>
      </c>
      <c r="H31" s="60"/>
      <c r="I31" s="60"/>
    </row>
    <row r="32" spans="1:9" s="54" customFormat="1" ht="15.75">
      <c r="A32" s="56"/>
      <c r="B32" s="57" t="s">
        <v>82</v>
      </c>
      <c r="C32" s="58"/>
      <c r="D32" s="56"/>
      <c r="E32" s="60"/>
      <c r="F32" s="60"/>
      <c r="G32" s="60"/>
      <c r="H32" s="60"/>
      <c r="I32" s="60"/>
    </row>
    <row r="33" spans="1:9" s="54" customFormat="1" ht="15.75">
      <c r="A33" s="51" t="s">
        <v>83</v>
      </c>
      <c r="B33" s="163" t="s">
        <v>84</v>
      </c>
      <c r="C33" s="142"/>
      <c r="D33" s="40"/>
      <c r="E33" s="73"/>
      <c r="F33" s="40"/>
      <c r="G33" s="40"/>
      <c r="H33" s="74"/>
      <c r="I33" s="74">
        <v>0</v>
      </c>
    </row>
    <row r="34" spans="1:9" s="54" customFormat="1" ht="15.75">
      <c r="A34" s="75"/>
      <c r="B34" s="157" t="s">
        <v>85</v>
      </c>
      <c r="C34" s="158"/>
      <c r="D34" s="56" t="s">
        <v>15</v>
      </c>
      <c r="E34" s="74">
        <v>0</v>
      </c>
      <c r="F34" s="74">
        <v>0</v>
      </c>
      <c r="G34" s="74">
        <v>0</v>
      </c>
      <c r="H34" s="74"/>
      <c r="I34" s="74">
        <v>0</v>
      </c>
    </row>
    <row r="35" spans="1:9" s="54" customFormat="1" ht="15.75">
      <c r="A35" s="42"/>
      <c r="B35" s="157" t="s">
        <v>86</v>
      </c>
      <c r="C35" s="158"/>
      <c r="D35" s="56" t="s">
        <v>17</v>
      </c>
      <c r="E35" s="74">
        <v>0</v>
      </c>
      <c r="F35" s="74">
        <v>0</v>
      </c>
      <c r="G35" s="74">
        <v>0</v>
      </c>
      <c r="H35" s="74"/>
      <c r="I35" s="74">
        <v>0</v>
      </c>
    </row>
    <row r="36" spans="1:9" s="54" customFormat="1" ht="15.75">
      <c r="A36" s="42"/>
      <c r="B36" s="157" t="s">
        <v>87</v>
      </c>
      <c r="C36" s="158"/>
      <c r="D36" s="56" t="s">
        <v>19</v>
      </c>
      <c r="E36" s="74">
        <v>0</v>
      </c>
      <c r="F36" s="74">
        <v>0</v>
      </c>
      <c r="G36" s="74">
        <v>0</v>
      </c>
      <c r="H36" s="76"/>
      <c r="I36" s="77"/>
    </row>
    <row r="37" spans="1:9" s="54" customFormat="1" ht="15.75">
      <c r="A37" s="42"/>
      <c r="B37" s="159" t="s">
        <v>88</v>
      </c>
      <c r="C37" s="160"/>
      <c r="D37" s="42"/>
      <c r="E37" s="78"/>
      <c r="F37" s="42"/>
      <c r="G37" s="42"/>
      <c r="H37" s="79"/>
      <c r="I37" s="79" t="e">
        <f>I14+#REF!</f>
        <v>#REF!</v>
      </c>
    </row>
    <row r="38" spans="1:9" s="54" customFormat="1" ht="15.75">
      <c r="A38" s="80"/>
      <c r="B38" s="161"/>
      <c r="C38" s="162"/>
      <c r="D38" s="51" t="s">
        <v>15</v>
      </c>
      <c r="E38" s="79">
        <f>E15+E23+E34</f>
        <v>0</v>
      </c>
      <c r="F38" s="79">
        <f>F15+F23+F34</f>
        <v>0</v>
      </c>
      <c r="G38" s="79">
        <f>G15+G23+G34</f>
        <v>0</v>
      </c>
      <c r="H38" s="81"/>
      <c r="I38" s="81">
        <f>I15+I22</f>
        <v>-7340</v>
      </c>
    </row>
    <row r="39" spans="1:9" s="54" customFormat="1" ht="16.5" thickBot="1">
      <c r="A39" s="56"/>
      <c r="B39" s="153" t="s">
        <v>89</v>
      </c>
      <c r="C39" s="154"/>
      <c r="D39" s="75" t="s">
        <v>17</v>
      </c>
      <c r="E39" s="81">
        <f>E16+E25+E35</f>
        <v>-4440</v>
      </c>
      <c r="F39" s="81">
        <f>F16+F25+F35</f>
        <v>-4440</v>
      </c>
      <c r="G39" s="81">
        <f>G16+G25+G35</f>
        <v>-4440</v>
      </c>
      <c r="H39" s="82"/>
      <c r="I39" s="82" t="e">
        <f>I16+#REF!</f>
        <v>#REF!</v>
      </c>
    </row>
    <row r="40" spans="1:9" ht="17.25" thickBot="1" thickTop="1">
      <c r="A40" s="83"/>
      <c r="B40" s="155"/>
      <c r="C40" s="156"/>
      <c r="D40" s="84" t="s">
        <v>19</v>
      </c>
      <c r="E40" s="82">
        <f>E17+E25+E36</f>
        <v>0</v>
      </c>
      <c r="F40" s="82">
        <f>F17+F25+F36</f>
        <v>0</v>
      </c>
      <c r="G40" s="82">
        <f>G17+G25+G36</f>
        <v>0</v>
      </c>
      <c r="H40" s="62"/>
      <c r="I40" s="85"/>
    </row>
    <row r="41" spans="1:9" ht="16.5" thickTop="1">
      <c r="A41" s="37"/>
      <c r="H41" s="62"/>
      <c r="I41" s="85"/>
    </row>
    <row r="42" spans="8:9" ht="15.75">
      <c r="H42" s="86"/>
      <c r="I42" s="85"/>
    </row>
    <row r="43" spans="8:9" ht="15.75">
      <c r="H43" s="62"/>
      <c r="I43" s="85"/>
    </row>
    <row r="44" spans="8:9" ht="15.75">
      <c r="H44" s="62"/>
      <c r="I44" s="85"/>
    </row>
    <row r="45" spans="8:9" ht="15.75">
      <c r="H45" s="86"/>
      <c r="I45" s="85"/>
    </row>
    <row r="46" spans="8:9" ht="15.75">
      <c r="H46" s="62"/>
      <c r="I46" s="85"/>
    </row>
    <row r="47" spans="8:9" ht="15.75">
      <c r="H47" s="62"/>
      <c r="I47" s="85"/>
    </row>
    <row r="48" spans="8:9" ht="15.75">
      <c r="H48" s="86"/>
      <c r="I48" s="85"/>
    </row>
    <row r="49" spans="8:9" ht="15.75">
      <c r="H49" s="62"/>
      <c r="I49" s="85"/>
    </row>
    <row r="50" spans="8:9" ht="15.75">
      <c r="H50" s="62"/>
      <c r="I50" s="85"/>
    </row>
    <row r="51" spans="8:9" ht="15.75">
      <c r="H51" s="86"/>
      <c r="I51" s="85"/>
    </row>
    <row r="52" spans="8:9" ht="15.75">
      <c r="H52" s="62"/>
      <c r="I52" s="85"/>
    </row>
    <row r="53" spans="8:9" ht="15.75">
      <c r="H53" s="62"/>
      <c r="I53" s="85"/>
    </row>
    <row r="54" spans="8:9" ht="15.75">
      <c r="H54" s="86"/>
      <c r="I54" s="85"/>
    </row>
    <row r="55" spans="8:9" ht="15.75">
      <c r="H55" s="62"/>
      <c r="I55" s="87"/>
    </row>
    <row r="56" spans="8:9" ht="15.75">
      <c r="H56" s="62"/>
      <c r="I56" s="87"/>
    </row>
    <row r="57" spans="8:9" ht="15.75">
      <c r="H57" s="86"/>
      <c r="I57" s="85"/>
    </row>
    <row r="58" spans="8:9" ht="15.75">
      <c r="H58" s="62"/>
      <c r="I58" s="87"/>
    </row>
    <row r="59" spans="8:9" ht="15.75">
      <c r="H59" s="62"/>
      <c r="I59" s="87"/>
    </row>
    <row r="60" spans="8:9" ht="15.75">
      <c r="H60" s="86"/>
      <c r="I60" s="85"/>
    </row>
    <row r="61" spans="8:9" ht="15.75">
      <c r="H61" s="62"/>
      <c r="I61" s="87"/>
    </row>
    <row r="62" spans="8:9" ht="15.75">
      <c r="H62" s="88"/>
      <c r="I62" s="89"/>
    </row>
    <row r="63" spans="8:9" ht="15.75">
      <c r="H63" s="88"/>
      <c r="I63" s="89"/>
    </row>
    <row r="64" spans="8:9" ht="15.75">
      <c r="H64" s="88"/>
      <c r="I64" s="89"/>
    </row>
  </sheetData>
  <mergeCells count="29">
    <mergeCell ref="A1:G1"/>
    <mergeCell ref="A3:G3"/>
    <mergeCell ref="A5:G5"/>
    <mergeCell ref="B7:C7"/>
    <mergeCell ref="E7:G7"/>
    <mergeCell ref="B8:C8"/>
    <mergeCell ref="B9:C9"/>
    <mergeCell ref="B10:C10"/>
    <mergeCell ref="B11:C11"/>
    <mergeCell ref="B12:C12"/>
    <mergeCell ref="B13:C13"/>
    <mergeCell ref="B20:C20"/>
    <mergeCell ref="B23:C23"/>
    <mergeCell ref="B33:C33"/>
    <mergeCell ref="B34:C34"/>
    <mergeCell ref="B21:C21"/>
    <mergeCell ref="B22:C22"/>
    <mergeCell ref="B24:C24"/>
    <mergeCell ref="B30:C30"/>
    <mergeCell ref="B39:C39"/>
    <mergeCell ref="B40:C40"/>
    <mergeCell ref="B25:C25"/>
    <mergeCell ref="B35:C35"/>
    <mergeCell ref="B36:C36"/>
    <mergeCell ref="B37:C37"/>
    <mergeCell ref="B38:C38"/>
    <mergeCell ref="B27:C27"/>
    <mergeCell ref="B28:C28"/>
    <mergeCell ref="B29:C29"/>
  </mergeCells>
  <printOptions horizontalCentered="1"/>
  <pageMargins left="0.5511811023622047" right="0.5511811023622047" top="0.7874015748031497" bottom="0.984251968503937" header="0.5118110236220472" footer="0.5118110236220472"/>
  <pageSetup horizontalDpi="600" verticalDpi="600" orientation="portrait" paperSize="9" scale="96" r:id="rId2"/>
  <headerFooter alignWithMargins="0">
    <oddHeader>&amp;R&amp;"Arial,Bold"APPENDIX C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38" sqref="C38"/>
    </sheetView>
  </sheetViews>
  <sheetFormatPr defaultColWidth="9.140625" defaultRowHeight="12.75"/>
  <cols>
    <col min="1" max="1" width="5.8515625" style="2" customWidth="1"/>
    <col min="2" max="2" width="46.7109375" style="1" customWidth="1"/>
    <col min="3" max="3" width="4.8515625" style="1" customWidth="1"/>
    <col min="4" max="6" width="11.28125" style="1" customWidth="1"/>
    <col min="7" max="16384" width="9.140625" style="1" customWidth="1"/>
  </cols>
  <sheetData>
    <row r="1" spans="1:6" ht="15.75">
      <c r="A1" s="176" t="s">
        <v>0</v>
      </c>
      <c r="B1" s="176"/>
      <c r="C1" s="176"/>
      <c r="D1" s="176"/>
      <c r="E1" s="176"/>
      <c r="F1" s="176"/>
    </row>
    <row r="2" ht="9.75" customHeight="1"/>
    <row r="3" spans="1:6" ht="15.75">
      <c r="A3" s="177" t="s">
        <v>1</v>
      </c>
      <c r="B3" s="177"/>
      <c r="C3" s="177"/>
      <c r="D3" s="177"/>
      <c r="E3" s="177"/>
      <c r="F3" s="177"/>
    </row>
    <row r="4" spans="1:6" ht="9" customHeight="1">
      <c r="A4" s="90"/>
      <c r="B4" s="90"/>
      <c r="C4" s="90"/>
      <c r="D4" s="90"/>
      <c r="E4" s="90"/>
      <c r="F4" s="90"/>
    </row>
    <row r="5" spans="1:6" ht="15.75">
      <c r="A5" s="177" t="s">
        <v>90</v>
      </c>
      <c r="B5" s="177"/>
      <c r="C5" s="177"/>
      <c r="D5" s="177"/>
      <c r="E5" s="177"/>
      <c r="F5" s="177"/>
    </row>
    <row r="6" ht="9.75" customHeight="1"/>
    <row r="7" spans="1:6" ht="12.75">
      <c r="A7" s="4"/>
      <c r="B7" s="29"/>
      <c r="C7" s="29"/>
      <c r="D7" s="178" t="s">
        <v>3</v>
      </c>
      <c r="E7" s="179"/>
      <c r="F7" s="180"/>
    </row>
    <row r="8" spans="1:6" ht="12.75">
      <c r="A8" s="6" t="s">
        <v>4</v>
      </c>
      <c r="B8" s="91" t="s">
        <v>5</v>
      </c>
      <c r="C8" s="92"/>
      <c r="D8" s="93"/>
      <c r="E8" s="29"/>
      <c r="F8" s="4"/>
    </row>
    <row r="9" spans="1:6" ht="12.75">
      <c r="A9" s="6" t="s">
        <v>10</v>
      </c>
      <c r="B9" s="6" t="s">
        <v>11</v>
      </c>
      <c r="C9" s="6" t="s">
        <v>6</v>
      </c>
      <c r="D9" s="94" t="s">
        <v>56</v>
      </c>
      <c r="E9" s="94" t="s">
        <v>57</v>
      </c>
      <c r="F9" s="94" t="s">
        <v>9</v>
      </c>
    </row>
    <row r="10" spans="1:6" ht="13.5" thickBot="1">
      <c r="A10" s="95"/>
      <c r="B10" s="96"/>
      <c r="C10" s="95"/>
      <c r="D10" s="97" t="s">
        <v>12</v>
      </c>
      <c r="E10" s="95" t="s">
        <v>12</v>
      </c>
      <c r="F10" s="95" t="s">
        <v>12</v>
      </c>
    </row>
    <row r="11" spans="1:6" ht="16.5" thickTop="1">
      <c r="A11" s="14" t="s">
        <v>91</v>
      </c>
      <c r="B11" s="98" t="s">
        <v>92</v>
      </c>
      <c r="C11" s="19" t="s">
        <v>15</v>
      </c>
      <c r="D11" s="99">
        <v>0</v>
      </c>
      <c r="E11" s="99">
        <v>0</v>
      </c>
      <c r="F11" s="99">
        <v>0</v>
      </c>
    </row>
    <row r="12" spans="1:6" s="18" customFormat="1" ht="15.75">
      <c r="A12" s="14"/>
      <c r="B12" s="100" t="s">
        <v>93</v>
      </c>
      <c r="C12" s="19" t="s">
        <v>17</v>
      </c>
      <c r="D12" s="101">
        <v>0</v>
      </c>
      <c r="E12" s="101">
        <v>0</v>
      </c>
      <c r="F12" s="101">
        <v>0</v>
      </c>
    </row>
    <row r="13" spans="1:6" s="18" customFormat="1" ht="15.75">
      <c r="A13" s="14"/>
      <c r="B13" s="100" t="s">
        <v>94</v>
      </c>
      <c r="C13" s="21" t="s">
        <v>19</v>
      </c>
      <c r="D13" s="102">
        <v>0</v>
      </c>
      <c r="E13" s="102">
        <v>0</v>
      </c>
      <c r="F13" s="102">
        <v>0</v>
      </c>
    </row>
    <row r="14" spans="1:6" s="18" customFormat="1" ht="15.75">
      <c r="A14" s="25" t="s">
        <v>95</v>
      </c>
      <c r="B14" s="103" t="s">
        <v>96</v>
      </c>
      <c r="C14" s="19" t="s">
        <v>15</v>
      </c>
      <c r="D14" s="99">
        <v>0</v>
      </c>
      <c r="E14" s="99">
        <v>0</v>
      </c>
      <c r="F14" s="99">
        <v>0</v>
      </c>
    </row>
    <row r="15" spans="1:6" s="18" customFormat="1" ht="15.75">
      <c r="A15" s="14"/>
      <c r="B15" s="100" t="s">
        <v>97</v>
      </c>
      <c r="C15" s="19" t="s">
        <v>17</v>
      </c>
      <c r="D15" s="99">
        <v>0</v>
      </c>
      <c r="E15" s="99">
        <v>0</v>
      </c>
      <c r="F15" s="99">
        <v>0</v>
      </c>
    </row>
    <row r="16" spans="1:6" s="18" customFormat="1" ht="15.75">
      <c r="A16" s="14"/>
      <c r="B16" s="100" t="s">
        <v>98</v>
      </c>
      <c r="C16" s="21" t="s">
        <v>19</v>
      </c>
      <c r="D16" s="102">
        <v>0</v>
      </c>
      <c r="E16" s="102">
        <v>0</v>
      </c>
      <c r="F16" s="102">
        <v>0</v>
      </c>
    </row>
    <row r="17" spans="1:6" s="18" customFormat="1" ht="15.75">
      <c r="A17" s="25" t="s">
        <v>99</v>
      </c>
      <c r="B17" s="103" t="s">
        <v>100</v>
      </c>
      <c r="C17" s="19" t="s">
        <v>15</v>
      </c>
      <c r="D17" s="99">
        <v>0</v>
      </c>
      <c r="E17" s="99">
        <v>0</v>
      </c>
      <c r="F17" s="99">
        <v>0</v>
      </c>
    </row>
    <row r="18" spans="1:6" s="18" customFormat="1" ht="15.75">
      <c r="A18" s="14"/>
      <c r="B18" s="100" t="s">
        <v>101</v>
      </c>
      <c r="C18" s="19" t="s">
        <v>17</v>
      </c>
      <c r="D18" s="101">
        <v>0</v>
      </c>
      <c r="E18" s="101">
        <v>0</v>
      </c>
      <c r="F18" s="101">
        <v>0</v>
      </c>
    </row>
    <row r="19" spans="1:6" s="18" customFormat="1" ht="15.75">
      <c r="A19" s="14"/>
      <c r="B19" s="100" t="s">
        <v>102</v>
      </c>
      <c r="C19" s="19" t="s">
        <v>19</v>
      </c>
      <c r="D19" s="99">
        <v>0</v>
      </c>
      <c r="E19" s="99">
        <v>0</v>
      </c>
      <c r="F19" s="99">
        <v>0</v>
      </c>
    </row>
    <row r="20" spans="1:6" s="18" customFormat="1" ht="15.75">
      <c r="A20" s="35"/>
      <c r="B20" s="104" t="s">
        <v>103</v>
      </c>
      <c r="C20" s="21"/>
      <c r="D20" s="102"/>
      <c r="E20" s="102"/>
      <c r="F20" s="102"/>
    </row>
    <row r="21" spans="1:6" s="18" customFormat="1" ht="15.75">
      <c r="A21" s="19"/>
      <c r="B21" s="32"/>
      <c r="C21" s="14" t="s">
        <v>15</v>
      </c>
      <c r="D21" s="105">
        <f aca="true" t="shared" si="0" ref="D21:F23">D14+D17</f>
        <v>0</v>
      </c>
      <c r="E21" s="105">
        <f t="shared" si="0"/>
        <v>0</v>
      </c>
      <c r="F21" s="105">
        <f t="shared" si="0"/>
        <v>0</v>
      </c>
    </row>
    <row r="22" spans="1:6" s="18" customFormat="1" ht="15.75">
      <c r="A22" s="19"/>
      <c r="B22" s="32" t="s">
        <v>89</v>
      </c>
      <c r="C22" s="14" t="s">
        <v>17</v>
      </c>
      <c r="D22" s="105">
        <f t="shared" si="0"/>
        <v>0</v>
      </c>
      <c r="E22" s="105">
        <f t="shared" si="0"/>
        <v>0</v>
      </c>
      <c r="F22" s="105">
        <f t="shared" si="0"/>
        <v>0</v>
      </c>
    </row>
    <row r="23" spans="1:6" s="18" customFormat="1" ht="16.5" thickBot="1">
      <c r="A23" s="106"/>
      <c r="B23" s="107"/>
      <c r="C23" s="108" t="s">
        <v>19</v>
      </c>
      <c r="D23" s="109">
        <f t="shared" si="0"/>
        <v>0</v>
      </c>
      <c r="E23" s="109">
        <f t="shared" si="0"/>
        <v>0</v>
      </c>
      <c r="F23" s="109">
        <f t="shared" si="0"/>
        <v>0</v>
      </c>
    </row>
    <row r="24" ht="13.5" thickTop="1">
      <c r="A24" s="1"/>
    </row>
  </sheetData>
  <mergeCells count="4">
    <mergeCell ref="A1:F1"/>
    <mergeCell ref="A3:F3"/>
    <mergeCell ref="D7:F7"/>
    <mergeCell ref="A5:F5"/>
  </mergeCells>
  <printOptions horizontalCentered="1"/>
  <pageMargins left="0.2362204724409449" right="0.2755905511811024" top="0.5511811023622047" bottom="0.5118110236220472" header="0.31496062992125984" footer="0.5118110236220472"/>
  <pageSetup horizontalDpi="300" verticalDpi="300" orientation="portrait" paperSize="9" r:id="rId1"/>
  <headerFooter alignWithMargins="0">
    <oddHeader>&amp;R&amp;"Arial,Bold"&amp;12APPENDIX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N9" sqref="N9"/>
    </sheetView>
  </sheetViews>
  <sheetFormatPr defaultColWidth="9.140625" defaultRowHeight="12.75"/>
  <cols>
    <col min="1" max="1" width="5.8515625" style="2" customWidth="1"/>
    <col min="2" max="2" width="48.57421875" style="1" customWidth="1"/>
    <col min="3" max="3" width="4.8515625" style="1" customWidth="1"/>
    <col min="4" max="6" width="11.28125" style="1" customWidth="1"/>
    <col min="7" max="16384" width="9.140625" style="1" customWidth="1"/>
  </cols>
  <sheetData>
    <row r="1" spans="1:6" ht="15.75">
      <c r="A1" s="176" t="s">
        <v>0</v>
      </c>
      <c r="B1" s="176"/>
      <c r="C1" s="176"/>
      <c r="D1" s="176"/>
      <c r="E1" s="176"/>
      <c r="F1" s="176"/>
    </row>
    <row r="2" ht="6" customHeight="1"/>
    <row r="3" spans="1:6" ht="15.75">
      <c r="A3" s="177" t="s">
        <v>1</v>
      </c>
      <c r="B3" s="177"/>
      <c r="C3" s="177"/>
      <c r="D3" s="177"/>
      <c r="E3" s="177"/>
      <c r="F3" s="177"/>
    </row>
    <row r="4" spans="1:6" ht="6" customHeight="1">
      <c r="A4" s="90"/>
      <c r="B4" s="90"/>
      <c r="C4" s="90"/>
      <c r="D4" s="90"/>
      <c r="E4" s="90"/>
      <c r="F4" s="90"/>
    </row>
    <row r="5" spans="1:6" ht="15.75">
      <c r="A5" s="177" t="s">
        <v>104</v>
      </c>
      <c r="B5" s="177"/>
      <c r="C5" s="177"/>
      <c r="D5" s="177"/>
      <c r="E5" s="177"/>
      <c r="F5" s="177"/>
    </row>
    <row r="6" ht="6" customHeight="1"/>
    <row r="7" spans="1:6" ht="12.75">
      <c r="A7" s="4"/>
      <c r="B7" s="29"/>
      <c r="C7" s="29"/>
      <c r="D7" s="178" t="s">
        <v>3</v>
      </c>
      <c r="E7" s="179"/>
      <c r="F7" s="180"/>
    </row>
    <row r="8" spans="1:6" ht="12.75">
      <c r="A8" s="6" t="s">
        <v>4</v>
      </c>
      <c r="B8" s="91" t="s">
        <v>5</v>
      </c>
      <c r="C8" s="92"/>
      <c r="D8" s="93"/>
      <c r="E8" s="29"/>
      <c r="F8" s="4"/>
    </row>
    <row r="9" spans="1:6" ht="12.75">
      <c r="A9" s="6" t="s">
        <v>10</v>
      </c>
      <c r="B9" s="6" t="s">
        <v>11</v>
      </c>
      <c r="C9" s="6" t="s">
        <v>6</v>
      </c>
      <c r="D9" s="6" t="s">
        <v>56</v>
      </c>
      <c r="E9" s="94" t="s">
        <v>57</v>
      </c>
      <c r="F9" s="94" t="s">
        <v>58</v>
      </c>
    </row>
    <row r="10" spans="1:6" ht="13.5" thickBot="1">
      <c r="A10" s="95"/>
      <c r="B10" s="96"/>
      <c r="C10" s="95"/>
      <c r="D10" s="97" t="s">
        <v>12</v>
      </c>
      <c r="E10" s="95" t="s">
        <v>12</v>
      </c>
      <c r="F10" s="95" t="s">
        <v>12</v>
      </c>
    </row>
    <row r="11" spans="1:6" s="18" customFormat="1" ht="16.5" thickTop="1">
      <c r="A11" s="14" t="s">
        <v>105</v>
      </c>
      <c r="B11" s="110" t="s">
        <v>106</v>
      </c>
      <c r="C11" s="19" t="s">
        <v>15</v>
      </c>
      <c r="D11" s="99"/>
      <c r="E11" s="100"/>
      <c r="F11" s="100"/>
    </row>
    <row r="12" spans="1:6" s="18" customFormat="1" ht="15.75">
      <c r="A12" s="14"/>
      <c r="B12" s="100" t="s">
        <v>107</v>
      </c>
      <c r="C12" s="19" t="s">
        <v>17</v>
      </c>
      <c r="D12" s="181" t="s">
        <v>108</v>
      </c>
      <c r="E12" s="182"/>
      <c r="F12" s="183"/>
    </row>
    <row r="13" spans="1:6" s="18" customFormat="1" ht="15.75">
      <c r="A13" s="35"/>
      <c r="B13" s="104" t="s">
        <v>109</v>
      </c>
      <c r="C13" s="21" t="s">
        <v>19</v>
      </c>
      <c r="D13" s="102"/>
      <c r="E13" s="104"/>
      <c r="F13" s="104"/>
    </row>
    <row r="14" spans="1:6" s="18" customFormat="1" ht="15.75">
      <c r="A14" s="25" t="s">
        <v>105</v>
      </c>
      <c r="B14" s="103" t="s">
        <v>106</v>
      </c>
      <c r="C14" s="19" t="s">
        <v>15</v>
      </c>
      <c r="D14" s="99">
        <v>0</v>
      </c>
      <c r="E14" s="99">
        <v>0</v>
      </c>
      <c r="F14" s="99">
        <v>0</v>
      </c>
    </row>
    <row r="15" spans="1:6" s="18" customFormat="1" ht="15.75">
      <c r="A15" s="14"/>
      <c r="B15" s="100" t="s">
        <v>110</v>
      </c>
      <c r="C15" s="19" t="s">
        <v>17</v>
      </c>
      <c r="D15" s="99">
        <v>-30</v>
      </c>
      <c r="E15" s="99">
        <v>-30</v>
      </c>
      <c r="F15" s="99">
        <v>-30</v>
      </c>
    </row>
    <row r="16" spans="1:6" s="18" customFormat="1" ht="15.75">
      <c r="A16" s="35"/>
      <c r="B16" s="104" t="s">
        <v>111</v>
      </c>
      <c r="C16" s="21" t="s">
        <v>19</v>
      </c>
      <c r="D16" s="102">
        <v>0</v>
      </c>
      <c r="E16" s="102">
        <v>0</v>
      </c>
      <c r="F16" s="102">
        <v>0</v>
      </c>
    </row>
    <row r="17" spans="1:6" s="18" customFormat="1" ht="15.75">
      <c r="A17" s="25" t="s">
        <v>112</v>
      </c>
      <c r="B17" s="103" t="s">
        <v>113</v>
      </c>
      <c r="C17" s="19" t="s">
        <v>15</v>
      </c>
      <c r="D17" s="99">
        <v>0</v>
      </c>
      <c r="E17" s="99">
        <v>0</v>
      </c>
      <c r="F17" s="99">
        <v>0</v>
      </c>
    </row>
    <row r="18" spans="1:6" s="18" customFormat="1" ht="15.75">
      <c r="A18" s="14"/>
      <c r="B18" s="100" t="s">
        <v>114</v>
      </c>
      <c r="C18" s="19" t="s">
        <v>17</v>
      </c>
      <c r="D18" s="99">
        <v>-10</v>
      </c>
      <c r="E18" s="99">
        <v>-10</v>
      </c>
      <c r="F18" s="99">
        <v>-10</v>
      </c>
    </row>
    <row r="19" spans="1:6" s="18" customFormat="1" ht="15.75">
      <c r="A19" s="35"/>
      <c r="B19" s="104" t="s">
        <v>115</v>
      </c>
      <c r="C19" s="21" t="s">
        <v>19</v>
      </c>
      <c r="D19" s="102">
        <v>0</v>
      </c>
      <c r="E19" s="102">
        <v>0</v>
      </c>
      <c r="F19" s="102">
        <v>0</v>
      </c>
    </row>
    <row r="20" spans="1:6" s="18" customFormat="1" ht="15.75">
      <c r="A20" s="14" t="s">
        <v>112</v>
      </c>
      <c r="B20" s="103" t="s">
        <v>113</v>
      </c>
      <c r="C20" s="19" t="s">
        <v>15</v>
      </c>
      <c r="D20" s="99">
        <v>0</v>
      </c>
      <c r="E20" s="99">
        <v>0</v>
      </c>
      <c r="F20" s="99">
        <v>0</v>
      </c>
    </row>
    <row r="21" spans="1:6" s="18" customFormat="1" ht="15.75">
      <c r="A21" s="14"/>
      <c r="B21" s="100" t="s">
        <v>116</v>
      </c>
      <c r="C21" s="19" t="s">
        <v>17</v>
      </c>
      <c r="D21" s="99">
        <v>0</v>
      </c>
      <c r="E21" s="99">
        <v>0</v>
      </c>
      <c r="F21" s="99">
        <v>0</v>
      </c>
    </row>
    <row r="22" spans="1:6" s="18" customFormat="1" ht="15.75">
      <c r="A22" s="35"/>
      <c r="B22" s="104"/>
      <c r="C22" s="21" t="s">
        <v>19</v>
      </c>
      <c r="D22" s="102">
        <v>0</v>
      </c>
      <c r="E22" s="102">
        <v>0</v>
      </c>
      <c r="F22" s="102">
        <v>0</v>
      </c>
    </row>
    <row r="23" spans="1:6" s="18" customFormat="1" ht="15.75">
      <c r="A23" s="14" t="s">
        <v>112</v>
      </c>
      <c r="B23" s="103" t="s">
        <v>113</v>
      </c>
      <c r="C23" s="19" t="s">
        <v>15</v>
      </c>
      <c r="D23" s="101">
        <v>0</v>
      </c>
      <c r="E23" s="101">
        <v>0</v>
      </c>
      <c r="F23" s="101">
        <v>0</v>
      </c>
    </row>
    <row r="24" spans="1:6" s="18" customFormat="1" ht="15.75">
      <c r="A24" s="14"/>
      <c r="B24" s="100" t="s">
        <v>117</v>
      </c>
      <c r="C24" s="19" t="s">
        <v>17</v>
      </c>
      <c r="D24" s="99">
        <v>0</v>
      </c>
      <c r="E24" s="99">
        <v>0</v>
      </c>
      <c r="F24" s="99">
        <v>0</v>
      </c>
    </row>
    <row r="25" spans="1:6" s="18" customFormat="1" ht="15.75">
      <c r="A25" s="35"/>
      <c r="B25" s="104" t="s">
        <v>118</v>
      </c>
      <c r="C25" s="21" t="s">
        <v>19</v>
      </c>
      <c r="D25" s="102">
        <v>0</v>
      </c>
      <c r="E25" s="102">
        <v>0</v>
      </c>
      <c r="F25" s="102">
        <v>0</v>
      </c>
    </row>
    <row r="26" spans="1:6" s="18" customFormat="1" ht="15.75">
      <c r="A26" s="25" t="s">
        <v>119</v>
      </c>
      <c r="B26" s="103" t="s">
        <v>120</v>
      </c>
      <c r="C26" s="19" t="s">
        <v>15</v>
      </c>
      <c r="D26" s="101">
        <v>0</v>
      </c>
      <c r="E26" s="101">
        <v>0</v>
      </c>
      <c r="F26" s="101">
        <v>0</v>
      </c>
    </row>
    <row r="27" spans="1:6" s="18" customFormat="1" ht="15.75">
      <c r="A27" s="14"/>
      <c r="B27" s="100" t="s">
        <v>117</v>
      </c>
      <c r="C27" s="19" t="s">
        <v>17</v>
      </c>
      <c r="D27" s="99">
        <v>0</v>
      </c>
      <c r="E27" s="99">
        <v>0</v>
      </c>
      <c r="F27" s="99">
        <v>0</v>
      </c>
    </row>
    <row r="28" spans="1:6" s="18" customFormat="1" ht="15.75">
      <c r="A28" s="35"/>
      <c r="B28" s="104" t="s">
        <v>118</v>
      </c>
      <c r="C28" s="21" t="s">
        <v>19</v>
      </c>
      <c r="D28" s="102">
        <v>0</v>
      </c>
      <c r="E28" s="102">
        <v>0</v>
      </c>
      <c r="F28" s="102">
        <v>0</v>
      </c>
    </row>
    <row r="29" spans="1:6" s="116" customFormat="1" ht="15.75">
      <c r="A29" s="112" t="s">
        <v>121</v>
      </c>
      <c r="B29" s="113" t="s">
        <v>122</v>
      </c>
      <c r="C29" s="114" t="s">
        <v>15</v>
      </c>
      <c r="D29" s="115">
        <v>0</v>
      </c>
      <c r="E29" s="115">
        <v>0</v>
      </c>
      <c r="F29" s="115">
        <v>0</v>
      </c>
    </row>
    <row r="30" spans="1:6" s="116" customFormat="1" ht="15.75">
      <c r="A30" s="117"/>
      <c r="B30" s="118" t="s">
        <v>123</v>
      </c>
      <c r="C30" s="16" t="s">
        <v>17</v>
      </c>
      <c r="D30" s="17">
        <v>0</v>
      </c>
      <c r="E30" s="17">
        <v>0</v>
      </c>
      <c r="F30" s="17">
        <v>0</v>
      </c>
    </row>
    <row r="31" spans="1:6" s="116" customFormat="1" ht="15.75">
      <c r="A31" s="119"/>
      <c r="B31" s="120"/>
      <c r="C31" s="23" t="s">
        <v>19</v>
      </c>
      <c r="D31" s="24">
        <v>0</v>
      </c>
      <c r="E31" s="24">
        <v>0</v>
      </c>
      <c r="F31" s="24">
        <v>0</v>
      </c>
    </row>
    <row r="32" spans="1:6" s="116" customFormat="1" ht="15.75">
      <c r="A32" s="117" t="s">
        <v>124</v>
      </c>
      <c r="B32" s="15" t="s">
        <v>125</v>
      </c>
      <c r="C32" s="19"/>
      <c r="D32" s="99"/>
      <c r="E32" s="100"/>
      <c r="F32" s="100"/>
    </row>
    <row r="33" spans="1:6" s="116" customFormat="1" ht="15.75">
      <c r="A33" s="117"/>
      <c r="B33" s="118" t="s">
        <v>126</v>
      </c>
      <c r="C33" s="19" t="s">
        <v>15</v>
      </c>
      <c r="D33" s="101"/>
      <c r="E33" s="99"/>
      <c r="F33" s="111"/>
    </row>
    <row r="34" spans="1:6" s="116" customFormat="1" ht="15.75">
      <c r="A34" s="117"/>
      <c r="B34" s="118" t="s">
        <v>127</v>
      </c>
      <c r="C34" s="19" t="s">
        <v>17</v>
      </c>
      <c r="D34" s="181" t="s">
        <v>108</v>
      </c>
      <c r="E34" s="182"/>
      <c r="F34" s="183"/>
    </row>
    <row r="35" spans="1:6" s="116" customFormat="1" ht="15.75">
      <c r="A35" s="119"/>
      <c r="B35" s="120" t="s">
        <v>128</v>
      </c>
      <c r="C35" s="21" t="s">
        <v>19</v>
      </c>
      <c r="D35" s="102"/>
      <c r="E35" s="104"/>
      <c r="F35" s="104"/>
    </row>
    <row r="36" spans="1:6" s="116" customFormat="1" ht="15.75">
      <c r="A36" s="117" t="s">
        <v>124</v>
      </c>
      <c r="B36" s="15" t="s">
        <v>125</v>
      </c>
      <c r="D36" s="17"/>
      <c r="E36" s="17"/>
      <c r="F36" s="17"/>
    </row>
    <row r="37" spans="1:6" s="116" customFormat="1" ht="15.75">
      <c r="A37" s="117"/>
      <c r="B37" s="100" t="s">
        <v>129</v>
      </c>
      <c r="C37" s="16" t="s">
        <v>15</v>
      </c>
      <c r="D37" s="17">
        <v>0</v>
      </c>
      <c r="E37" s="17">
        <v>0</v>
      </c>
      <c r="F37" s="17">
        <v>0</v>
      </c>
    </row>
    <row r="38" spans="1:6" s="116" customFormat="1" ht="15.75">
      <c r="A38" s="117"/>
      <c r="B38" s="100" t="s">
        <v>130</v>
      </c>
      <c r="C38" s="19" t="s">
        <v>17</v>
      </c>
      <c r="D38" s="17">
        <v>-30</v>
      </c>
      <c r="E38" s="17">
        <v>-30</v>
      </c>
      <c r="F38" s="17">
        <v>-30</v>
      </c>
    </row>
    <row r="39" spans="1:6" s="116" customFormat="1" ht="15.75">
      <c r="A39" s="119"/>
      <c r="B39" s="104" t="s">
        <v>131</v>
      </c>
      <c r="C39" s="21" t="s">
        <v>19</v>
      </c>
      <c r="D39" s="17">
        <v>0</v>
      </c>
      <c r="E39" s="17">
        <v>0</v>
      </c>
      <c r="F39" s="17">
        <v>0</v>
      </c>
    </row>
    <row r="40" spans="1:6" s="18" customFormat="1" ht="15.75">
      <c r="A40" s="25" t="s">
        <v>132</v>
      </c>
      <c r="B40" s="103" t="s">
        <v>133</v>
      </c>
      <c r="C40" s="121" t="s">
        <v>15</v>
      </c>
      <c r="D40" s="122">
        <v>0</v>
      </c>
      <c r="E40" s="122">
        <v>0</v>
      </c>
      <c r="F40" s="122">
        <v>0</v>
      </c>
    </row>
    <row r="41" spans="1:6" s="18" customFormat="1" ht="15.75">
      <c r="A41" s="14"/>
      <c r="B41" s="100" t="s">
        <v>134</v>
      </c>
      <c r="C41" s="19" t="s">
        <v>17</v>
      </c>
      <c r="D41" s="101">
        <v>-2530</v>
      </c>
      <c r="E41" s="101">
        <v>-2890</v>
      </c>
      <c r="F41" s="101">
        <v>-2530</v>
      </c>
    </row>
    <row r="42" spans="1:6" s="18" customFormat="1" ht="15.75">
      <c r="A42" s="35"/>
      <c r="B42" s="104" t="s">
        <v>135</v>
      </c>
      <c r="C42" s="21" t="s">
        <v>19</v>
      </c>
      <c r="D42" s="102">
        <v>0</v>
      </c>
      <c r="E42" s="102">
        <v>0</v>
      </c>
      <c r="F42" s="102">
        <v>0</v>
      </c>
    </row>
    <row r="43" spans="1:6" s="18" customFormat="1" ht="15.75">
      <c r="A43" s="14" t="s">
        <v>136</v>
      </c>
      <c r="B43" s="110" t="s">
        <v>137</v>
      </c>
      <c r="C43" s="19" t="s">
        <v>15</v>
      </c>
      <c r="D43" s="101">
        <v>0</v>
      </c>
      <c r="E43" s="101">
        <v>0</v>
      </c>
      <c r="F43" s="101">
        <v>0</v>
      </c>
    </row>
    <row r="44" spans="1:6" s="18" customFormat="1" ht="15.75">
      <c r="A44" s="14"/>
      <c r="B44" s="100" t="s">
        <v>138</v>
      </c>
      <c r="C44" s="19" t="s">
        <v>17</v>
      </c>
      <c r="D44" s="101">
        <v>-910</v>
      </c>
      <c r="E44" s="101">
        <v>-910</v>
      </c>
      <c r="F44" s="101">
        <v>-910</v>
      </c>
    </row>
    <row r="45" spans="1:6" s="18" customFormat="1" ht="15.75">
      <c r="A45" s="35"/>
      <c r="B45" s="104"/>
      <c r="C45" s="21" t="s">
        <v>19</v>
      </c>
      <c r="D45" s="102">
        <v>0</v>
      </c>
      <c r="E45" s="102">
        <v>0</v>
      </c>
      <c r="F45" s="102">
        <v>0</v>
      </c>
    </row>
    <row r="46" spans="1:6" s="18" customFormat="1" ht="15.75">
      <c r="A46" s="14" t="s">
        <v>136</v>
      </c>
      <c r="B46" s="110" t="s">
        <v>139</v>
      </c>
      <c r="C46" s="19" t="s">
        <v>15</v>
      </c>
      <c r="D46" s="101">
        <v>0</v>
      </c>
      <c r="E46" s="101">
        <v>0</v>
      </c>
      <c r="F46" s="101">
        <v>0</v>
      </c>
    </row>
    <row r="47" spans="1:6" s="18" customFormat="1" ht="15.75">
      <c r="A47" s="14"/>
      <c r="B47" s="100" t="s">
        <v>140</v>
      </c>
      <c r="C47" s="19" t="s">
        <v>17</v>
      </c>
      <c r="D47" s="101">
        <v>-470</v>
      </c>
      <c r="E47" s="101">
        <v>-470</v>
      </c>
      <c r="F47" s="101">
        <v>-470</v>
      </c>
    </row>
    <row r="48" spans="1:6" s="18" customFormat="1" ht="15.75">
      <c r="A48" s="35"/>
      <c r="B48" s="104"/>
      <c r="C48" s="21" t="s">
        <v>19</v>
      </c>
      <c r="D48" s="102">
        <v>0</v>
      </c>
      <c r="E48" s="102">
        <v>0</v>
      </c>
      <c r="F48" s="102">
        <v>0</v>
      </c>
    </row>
    <row r="49" spans="1:6" s="18" customFormat="1" ht="15.75">
      <c r="A49" s="14" t="s">
        <v>136</v>
      </c>
      <c r="B49" s="110" t="s">
        <v>139</v>
      </c>
      <c r="C49" s="19" t="s">
        <v>15</v>
      </c>
      <c r="D49" s="101">
        <v>0</v>
      </c>
      <c r="E49" s="101">
        <v>0</v>
      </c>
      <c r="F49" s="101">
        <v>0</v>
      </c>
    </row>
    <row r="50" spans="1:6" s="18" customFormat="1" ht="15.75">
      <c r="A50" s="14"/>
      <c r="B50" s="100" t="s">
        <v>141</v>
      </c>
      <c r="C50" s="19" t="s">
        <v>17</v>
      </c>
      <c r="D50" s="181" t="s">
        <v>108</v>
      </c>
      <c r="E50" s="182"/>
      <c r="F50" s="183"/>
    </row>
    <row r="51" spans="1:6" s="18" customFormat="1" ht="15.75">
      <c r="A51" s="35"/>
      <c r="B51" s="104" t="s">
        <v>142</v>
      </c>
      <c r="C51" s="21" t="s">
        <v>19</v>
      </c>
      <c r="D51" s="102">
        <v>0</v>
      </c>
      <c r="E51" s="102">
        <v>0</v>
      </c>
      <c r="F51" s="102">
        <v>0</v>
      </c>
    </row>
    <row r="52" spans="1:6" s="18" customFormat="1" ht="15.75">
      <c r="A52" s="14" t="s">
        <v>143</v>
      </c>
      <c r="B52" s="110" t="s">
        <v>144</v>
      </c>
      <c r="C52" s="19" t="s">
        <v>15</v>
      </c>
      <c r="D52" s="99"/>
      <c r="E52" s="99"/>
      <c r="F52" s="99"/>
    </row>
    <row r="53" spans="1:6" s="18" customFormat="1" ht="15.75">
      <c r="A53" s="14"/>
      <c r="B53" s="100" t="s">
        <v>145</v>
      </c>
      <c r="C53" s="19" t="s">
        <v>17</v>
      </c>
      <c r="D53" s="181" t="s">
        <v>108</v>
      </c>
      <c r="E53" s="182"/>
      <c r="F53" s="183"/>
    </row>
    <row r="54" spans="1:6" s="18" customFormat="1" ht="15.75">
      <c r="A54" s="35"/>
      <c r="B54" s="104" t="s">
        <v>146</v>
      </c>
      <c r="C54" s="21" t="s">
        <v>19</v>
      </c>
      <c r="D54" s="99"/>
      <c r="E54" s="99"/>
      <c r="F54" s="99"/>
    </row>
    <row r="55" spans="1:6" s="18" customFormat="1" ht="15.75">
      <c r="A55" s="19"/>
      <c r="B55" s="32"/>
      <c r="C55" s="14" t="s">
        <v>15</v>
      </c>
      <c r="D55" s="123">
        <f>D11+D14+D17+D20+D23+D26+D29+D36+D40+D43+D52</f>
        <v>0</v>
      </c>
      <c r="E55" s="123">
        <f>E11+E14+E17+E20+E23+E26+E29+E36+E40+E43+E52</f>
        <v>0</v>
      </c>
      <c r="F55" s="123">
        <f>F11+F14+F17+F20+F23+F26+F29+F36+F40+F43+F52</f>
        <v>0</v>
      </c>
    </row>
    <row r="56" spans="1:6" s="18" customFormat="1" ht="15.75">
      <c r="A56" s="19"/>
      <c r="B56" s="32" t="s">
        <v>89</v>
      </c>
      <c r="C56" s="14" t="s">
        <v>17</v>
      </c>
      <c r="D56" s="105">
        <f>D15+D18+D21+D24+D27+D30+D38+D41+D44+D47</f>
        <v>-3980</v>
      </c>
      <c r="E56" s="105">
        <f>E15+E18+E21+E24+E27+E30+E38+E41+E44+E47</f>
        <v>-4340</v>
      </c>
      <c r="F56" s="105">
        <f>F15+F18+F21+F24+F27+F30+F38+F41+F44+F47</f>
        <v>-3980</v>
      </c>
    </row>
    <row r="57" spans="1:6" s="18" customFormat="1" ht="16.5" thickBot="1">
      <c r="A57" s="106"/>
      <c r="B57" s="107"/>
      <c r="C57" s="108" t="s">
        <v>19</v>
      </c>
      <c r="D57" s="109">
        <f>D13+D16+D19+D22+D25+D28+D31+D39+D42+D45+D54</f>
        <v>0</v>
      </c>
      <c r="E57" s="109">
        <f>E13+E16+E19+E22+E25+E28+E31+E39+E42+E45+E54</f>
        <v>0</v>
      </c>
      <c r="F57" s="109">
        <f>F13+F16+F19+F22+F25+F28+F31+F39+F42+F45+F54</f>
        <v>0</v>
      </c>
    </row>
    <row r="58" ht="13.5" thickTop="1">
      <c r="A58" s="1"/>
    </row>
  </sheetData>
  <mergeCells count="8">
    <mergeCell ref="A1:F1"/>
    <mergeCell ref="A3:F3"/>
    <mergeCell ref="D12:F12"/>
    <mergeCell ref="D53:F53"/>
    <mergeCell ref="D7:F7"/>
    <mergeCell ref="A5:F5"/>
    <mergeCell ref="D50:F50"/>
    <mergeCell ref="D34:F34"/>
  </mergeCells>
  <printOptions horizontalCentered="1"/>
  <pageMargins left="0.2362204724409449" right="0.2755905511811024" top="0.2362204724409449" bottom="0.1968503937007874" header="0.31496062992125984" footer="0.1968503937007874"/>
  <pageSetup horizontalDpi="300" verticalDpi="300" orientation="portrait" paperSize="9" scale="95" r:id="rId2"/>
  <headerFooter alignWithMargins="0">
    <oddHeader>&amp;R&amp;"Arial,Bold"&amp;12APPENDIX 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Evans</dc:creator>
  <cp:keywords/>
  <dc:description/>
  <cp:lastModifiedBy>WFDC</cp:lastModifiedBy>
  <cp:lastPrinted>2007-12-20T09:56:18Z</cp:lastPrinted>
  <dcterms:created xsi:type="dcterms:W3CDTF">2007-12-18T11:50:56Z</dcterms:created>
  <dcterms:modified xsi:type="dcterms:W3CDTF">2007-12-21T15:57:49Z</dcterms:modified>
  <cp:category/>
  <cp:version/>
  <cp:contentType/>
  <cp:contentStatus/>
</cp:coreProperties>
</file>