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360" windowHeight="867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'Sheet1'!$A$1:$D$94</definedName>
  </definedNames>
  <calcPr fullCalcOnLoad="1"/>
</workbook>
</file>

<file path=xl/sharedStrings.xml><?xml version="1.0" encoding="utf-8"?>
<sst xmlns="http://schemas.openxmlformats.org/spreadsheetml/2006/main" count="78" uniqueCount="54">
  <si>
    <t>EFFICIENCY GAINS - COMPREHENSIVE SPENDING REVIEW 2007 CSR07</t>
  </si>
  <si>
    <t>Efficiency Gains</t>
  </si>
  <si>
    <t>£</t>
  </si>
  <si>
    <t>REVENUE BUDGET</t>
  </si>
  <si>
    <t>Spending Review 2004 b/fwd to CSR07</t>
  </si>
  <si>
    <t>Planning Health &amp; Environment</t>
  </si>
  <si>
    <t>Financial Services</t>
  </si>
  <si>
    <t>Community &amp; Partnership Services</t>
  </si>
  <si>
    <t>Human Resources</t>
  </si>
  <si>
    <t>Chief Executive Office</t>
  </si>
  <si>
    <t>Property &amp; Operational Services</t>
  </si>
  <si>
    <t xml:space="preserve">Community and Partnership Services </t>
  </si>
  <si>
    <t xml:space="preserve">Chief Executive Office </t>
  </si>
  <si>
    <t>Total Revenue Gains</t>
  </si>
  <si>
    <t>CAPITAL PROGRAMME</t>
  </si>
  <si>
    <t>Total Capital Gains</t>
  </si>
  <si>
    <t>Total Efficiency Gains</t>
  </si>
  <si>
    <r>
      <t xml:space="preserve">Target Figure </t>
    </r>
    <r>
      <rPr>
        <sz val="12"/>
        <color indexed="10"/>
        <rFont val="Arial"/>
        <family val="2"/>
      </rPr>
      <t>(Not Exceeded)</t>
    </r>
    <r>
      <rPr>
        <sz val="12"/>
        <rFont val="Arial"/>
        <family val="0"/>
      </rPr>
      <t>/Exceeded</t>
    </r>
  </si>
  <si>
    <t>BUDGET 2009/2010</t>
  </si>
  <si>
    <t>Annual Efficiency Forecast Statement 2009/2010</t>
  </si>
  <si>
    <t>CSR07 2009-10 - Forecast</t>
  </si>
  <si>
    <t>CSR07 2008-09 - Actual</t>
  </si>
  <si>
    <t>Vacancy, Overtime and Administrative Savings</t>
  </si>
  <si>
    <t>Planning  and Regulatory Services</t>
  </si>
  <si>
    <t>Legal and Corporate</t>
  </si>
  <si>
    <t>No provision for inflation</t>
  </si>
  <si>
    <t>Non Policy Savings identified at Revised Budget 2008/09</t>
  </si>
  <si>
    <t>Insurance Contract</t>
  </si>
  <si>
    <t>Corporate Communication</t>
  </si>
  <si>
    <t>Legal and Democratic</t>
  </si>
  <si>
    <t>Inflation on CSR07 Actual</t>
  </si>
  <si>
    <t>Conservation Service</t>
  </si>
  <si>
    <t>Development Control</t>
  </si>
  <si>
    <t>Tourist Information Centres</t>
  </si>
  <si>
    <t>Environmental Health</t>
  </si>
  <si>
    <t>Housing Service</t>
  </si>
  <si>
    <t>Highways General Cleansing</t>
  </si>
  <si>
    <t>Non Policy Savings Identified in 2008/09 for 2009/10</t>
  </si>
  <si>
    <t>Revenues</t>
  </si>
  <si>
    <t>Green Street Depot</t>
  </si>
  <si>
    <t>Garage</t>
  </si>
  <si>
    <t>Play Development</t>
  </si>
  <si>
    <t>Parks and Open Spaces</t>
  </si>
  <si>
    <t>Grounds Maintenance</t>
  </si>
  <si>
    <t>Further efficiencies from HR and POS</t>
  </si>
  <si>
    <t>Estimate for no provision for inflation</t>
  </si>
  <si>
    <t>remapping of HR &amp; POS savings</t>
  </si>
  <si>
    <t>reduction in Chair &amp; Vice Chair</t>
  </si>
  <si>
    <t>Target Figures for 2009/10</t>
  </si>
  <si>
    <t xml:space="preserve">Resources </t>
  </si>
  <si>
    <t xml:space="preserve">Inflation Savings </t>
  </si>
  <si>
    <t>Corporate Communications</t>
  </si>
  <si>
    <t>Procurement Savings</t>
  </si>
  <si>
    <t>None essential training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</si>
</sst>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</numFmts>
  <fonts count="4">
    <font>
      <sz val="12"/>
      <name val="Arial"/>
      <family val="0"/>
    </font>
    <font>
      <b/>
      <sz val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vertical="top"/>
    </xf>
    <xf numFmtId="3" fontId="0" fillId="0" borderId="2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164" fontId="0" fillId="0" borderId="1" xfId="0" applyNumberForma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0" fillId="0" borderId="1" xfId="0" applyNumberFormat="1" applyFont="1" applyBorder="1" applyAlignment="1">
      <alignment vertical="top"/>
    </xf>
    <xf numFmtId="0" fontId="0" fillId="0" borderId="0" xfId="0" applyFont="1" applyAlignment="1">
      <alignment/>
    </xf>
    <xf numFmtId="3" fontId="0" fillId="0" borderId="3" xfId="0" applyNumberFormat="1" applyFont="1" applyBorder="1" applyAlignment="1">
      <alignment vertical="top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3" fontId="0" fillId="0" borderId="2" xfId="0" applyNumberFormat="1" applyFont="1" applyBorder="1" applyAlignment="1">
      <alignment vertical="top"/>
    </xf>
    <xf numFmtId="3" fontId="1" fillId="0" borderId="9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vertical="top" wrapText="1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 vertical="top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top"/>
    </xf>
    <xf numFmtId="3" fontId="0" fillId="0" borderId="11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XPGrpWise\Forecast%20Efficiency%202009-10%20-%20Working%20pa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ntinuing Green Flag Eff"/>
      <sheetName val="7. Non Policy Saving Progress"/>
      <sheetName val="2008-09"/>
      <sheetName val="6. Cabinet Proposal Progress"/>
      <sheetName val="POS Remapping Eff"/>
      <sheetName val="HR Remapping Eff"/>
      <sheetName val="Redundancy"/>
    </sheetNames>
    <sheetDataSet>
      <sheetData sheetId="0">
        <row r="12">
          <cell r="E12">
            <v>51356.26999999996</v>
          </cell>
          <cell r="F12">
            <v>513.5626999999996</v>
          </cell>
        </row>
        <row r="15">
          <cell r="E15">
            <v>6663.06025</v>
          </cell>
          <cell r="F15">
            <v>66.63060250000001</v>
          </cell>
        </row>
        <row r="16">
          <cell r="E16">
            <v>10814.020499999999</v>
          </cell>
          <cell r="F16">
            <v>108.140205</v>
          </cell>
        </row>
        <row r="17">
          <cell r="E17">
            <v>5348.456500000001</v>
          </cell>
          <cell r="F17">
            <v>53.48456500000001</v>
          </cell>
        </row>
        <row r="18">
          <cell r="E18">
            <v>37680.415250000005</v>
          </cell>
          <cell r="F18">
            <v>376.80415250000004</v>
          </cell>
        </row>
        <row r="19">
          <cell r="E19">
            <v>16597.721249999995</v>
          </cell>
          <cell r="F19">
            <v>165.97721249999995</v>
          </cell>
        </row>
        <row r="20">
          <cell r="E20">
            <v>11283.048999999999</v>
          </cell>
          <cell r="F20">
            <v>112.83049</v>
          </cell>
        </row>
        <row r="21">
          <cell r="E21">
            <v>148524.4485</v>
          </cell>
          <cell r="F21">
            <v>1485.244485</v>
          </cell>
        </row>
        <row r="25">
          <cell r="E25">
            <v>4650</v>
          </cell>
          <cell r="F25">
            <v>46.5</v>
          </cell>
        </row>
        <row r="26">
          <cell r="E26">
            <v>6610</v>
          </cell>
          <cell r="F26">
            <v>66.1</v>
          </cell>
        </row>
        <row r="27">
          <cell r="E27">
            <v>2000</v>
          </cell>
          <cell r="F27">
            <v>20</v>
          </cell>
        </row>
        <row r="28">
          <cell r="E28">
            <v>1500</v>
          </cell>
          <cell r="F28">
            <v>15</v>
          </cell>
        </row>
        <row r="29">
          <cell r="E29">
            <v>18460</v>
          </cell>
          <cell r="F29">
            <v>184.6</v>
          </cell>
        </row>
        <row r="30">
          <cell r="E30">
            <v>39400</v>
          </cell>
          <cell r="F30">
            <v>394</v>
          </cell>
        </row>
        <row r="31">
          <cell r="E31">
            <v>4000</v>
          </cell>
          <cell r="F31">
            <v>40</v>
          </cell>
        </row>
        <row r="34">
          <cell r="G34">
            <v>93500</v>
          </cell>
        </row>
        <row r="36">
          <cell r="E36">
            <v>21200</v>
          </cell>
          <cell r="F36">
            <v>212</v>
          </cell>
        </row>
        <row r="42">
          <cell r="E42">
            <v>1022324.0171846495</v>
          </cell>
          <cell r="F42">
            <v>10223.240171846495</v>
          </cell>
        </row>
        <row r="50">
          <cell r="G50">
            <v>1400</v>
          </cell>
        </row>
        <row r="51">
          <cell r="G51">
            <v>26690</v>
          </cell>
        </row>
        <row r="52">
          <cell r="G52">
            <v>2000</v>
          </cell>
        </row>
        <row r="53">
          <cell r="G53">
            <v>23850</v>
          </cell>
        </row>
        <row r="54">
          <cell r="G54">
            <v>92660</v>
          </cell>
        </row>
        <row r="55">
          <cell r="G55">
            <v>63740</v>
          </cell>
        </row>
        <row r="60">
          <cell r="G60">
            <v>47382.23425000001</v>
          </cell>
        </row>
        <row r="62">
          <cell r="G62">
            <v>7160</v>
          </cell>
        </row>
        <row r="63">
          <cell r="G63">
            <v>45680</v>
          </cell>
        </row>
        <row r="64">
          <cell r="G64">
            <v>7416</v>
          </cell>
        </row>
        <row r="68">
          <cell r="G68">
            <v>15220</v>
          </cell>
        </row>
        <row r="70">
          <cell r="G70">
            <v>10000</v>
          </cell>
        </row>
        <row r="72">
          <cell r="G72">
            <v>48000</v>
          </cell>
        </row>
        <row r="75">
          <cell r="G75">
            <v>25000</v>
          </cell>
        </row>
        <row r="77">
          <cell r="G77">
            <v>32000</v>
          </cell>
        </row>
        <row r="79">
          <cell r="G79">
            <v>12820</v>
          </cell>
        </row>
        <row r="82">
          <cell r="A82" t="str">
            <v>Remove Technical Support Post</v>
          </cell>
          <cell r="G82">
            <v>20000</v>
          </cell>
        </row>
        <row r="84">
          <cell r="G84">
            <v>27600</v>
          </cell>
        </row>
        <row r="86">
          <cell r="G86">
            <v>11230</v>
          </cell>
        </row>
        <row r="88">
          <cell r="G88">
            <v>29810</v>
          </cell>
        </row>
        <row r="90">
          <cell r="G90">
            <v>6920</v>
          </cell>
        </row>
        <row r="92">
          <cell r="G92">
            <v>26070</v>
          </cell>
        </row>
        <row r="94">
          <cell r="G94">
            <v>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tabSelected="1" workbookViewId="0" topLeftCell="A1">
      <selection activeCell="A5" sqref="A5"/>
    </sheetView>
  </sheetViews>
  <sheetFormatPr defaultColWidth="8.88671875" defaultRowHeight="15" outlineLevelRow="1"/>
  <cols>
    <col min="1" max="1" width="55.4453125" style="0" customWidth="1"/>
    <col min="2" max="2" width="3.10546875" style="0" customWidth="1"/>
    <col min="3" max="3" width="10.77734375" style="0" customWidth="1"/>
    <col min="4" max="4" width="10.77734375" style="1" customWidth="1"/>
  </cols>
  <sheetData>
    <row r="1" spans="1:3" ht="15.75">
      <c r="A1" s="43" t="s">
        <v>0</v>
      </c>
      <c r="B1" s="43"/>
      <c r="C1" s="43"/>
    </row>
    <row r="2" spans="1:3" ht="15.75">
      <c r="A2" s="43" t="s">
        <v>18</v>
      </c>
      <c r="B2" s="43"/>
      <c r="C2" s="43"/>
    </row>
    <row r="5" spans="1:4" ht="78.75">
      <c r="A5" s="29" t="s">
        <v>1</v>
      </c>
      <c r="B5" s="29"/>
      <c r="C5" s="30" t="s">
        <v>19</v>
      </c>
      <c r="D5" s="33" t="s">
        <v>19</v>
      </c>
    </row>
    <row r="6" spans="1:4" ht="15.75">
      <c r="A6" s="12"/>
      <c r="B6" s="12"/>
      <c r="C6" s="31" t="s">
        <v>2</v>
      </c>
      <c r="D6" s="34" t="s">
        <v>2</v>
      </c>
    </row>
    <row r="7" spans="1:4" ht="15.75">
      <c r="A7" s="13" t="s">
        <v>3</v>
      </c>
      <c r="B7" s="12"/>
      <c r="C7" s="2"/>
      <c r="D7" s="35"/>
    </row>
    <row r="8" spans="1:4" ht="15">
      <c r="A8" s="12"/>
      <c r="B8" s="19"/>
      <c r="C8" s="3"/>
      <c r="D8" s="35"/>
    </row>
    <row r="9" spans="1:4" s="27" customFormat="1" ht="15" hidden="1" outlineLevel="1">
      <c r="A9" s="15" t="s">
        <v>4</v>
      </c>
      <c r="B9" s="25"/>
      <c r="C9" s="26">
        <f>'[1]Summary'!$E$42</f>
        <v>1022324.0171846495</v>
      </c>
      <c r="D9" s="36">
        <v>1022324</v>
      </c>
    </row>
    <row r="10" spans="1:4" s="27" customFormat="1" ht="15" hidden="1" outlineLevel="1">
      <c r="A10" s="15" t="s">
        <v>50</v>
      </c>
      <c r="B10" s="25"/>
      <c r="C10" s="28">
        <f>'[1]Summary'!$F$42</f>
        <v>10223.240171846495</v>
      </c>
      <c r="D10" s="42">
        <v>30874</v>
      </c>
    </row>
    <row r="11" spans="1:4" ht="15.75" collapsed="1">
      <c r="A11" s="13" t="s">
        <v>4</v>
      </c>
      <c r="B11" s="19"/>
      <c r="C11" s="3">
        <f>SUM(C9:C10)</f>
        <v>1032547.257356496</v>
      </c>
      <c r="D11" s="37">
        <f>SUM(D9:D10)</f>
        <v>1053198</v>
      </c>
    </row>
    <row r="12" spans="1:4" ht="15">
      <c r="A12" s="12"/>
      <c r="B12" s="19"/>
      <c r="C12" s="3"/>
      <c r="D12" s="35"/>
    </row>
    <row r="13" spans="1:4" ht="15.75">
      <c r="A13" s="13" t="s">
        <v>21</v>
      </c>
      <c r="B13" s="19"/>
      <c r="C13" s="3"/>
      <c r="D13" s="35"/>
    </row>
    <row r="14" spans="1:4" s="8" customFormat="1" ht="11.25" hidden="1" outlineLevel="1">
      <c r="A14" s="14" t="s">
        <v>25</v>
      </c>
      <c r="B14" s="21"/>
      <c r="C14" s="7">
        <f>'[1]Summary'!$E$19</f>
        <v>16597.721249999995</v>
      </c>
      <c r="D14" s="38">
        <v>16930</v>
      </c>
    </row>
    <row r="15" spans="1:4" s="8" customFormat="1" ht="11.25" hidden="1" outlineLevel="1">
      <c r="A15" s="14" t="s">
        <v>26</v>
      </c>
      <c r="B15" s="21"/>
      <c r="C15" s="7">
        <f>'[1]Summary'!$E$29</f>
        <v>18460</v>
      </c>
      <c r="D15" s="39">
        <v>0</v>
      </c>
    </row>
    <row r="16" spans="1:4" ht="15" collapsed="1">
      <c r="A16" s="15" t="s">
        <v>5</v>
      </c>
      <c r="B16" s="19"/>
      <c r="C16" s="3">
        <f>SUM(C14:C15)</f>
        <v>35057.721249999995</v>
      </c>
      <c r="D16" s="37">
        <f>SUM(D14:D15)</f>
        <v>16930</v>
      </c>
    </row>
    <row r="17" spans="1:4" ht="15" hidden="1" outlineLevel="1">
      <c r="A17" s="9" t="s">
        <v>27</v>
      </c>
      <c r="B17" s="19"/>
      <c r="C17" s="10">
        <f>'[1]Summary'!$E$12</f>
        <v>51356.26999999996</v>
      </c>
      <c r="D17" s="39">
        <v>51226</v>
      </c>
    </row>
    <row r="18" spans="1:4" ht="15" hidden="1" outlineLevel="1">
      <c r="A18" s="14" t="s">
        <v>25</v>
      </c>
      <c r="B18" s="19"/>
      <c r="C18" s="10">
        <f>'[1]Summary'!$E$20</f>
        <v>11283.048999999999</v>
      </c>
      <c r="D18" s="39">
        <v>11509</v>
      </c>
    </row>
    <row r="19" spans="1:4" ht="15" hidden="1" outlineLevel="1">
      <c r="A19" s="14" t="s">
        <v>26</v>
      </c>
      <c r="B19" s="19"/>
      <c r="C19" s="10">
        <f>'[1]Summary'!$E$30</f>
        <v>39400</v>
      </c>
      <c r="D19" s="39">
        <v>0</v>
      </c>
    </row>
    <row r="20" spans="1:4" ht="15" collapsed="1">
      <c r="A20" s="15" t="s">
        <v>6</v>
      </c>
      <c r="B20" s="19"/>
      <c r="C20" s="3">
        <f>SUM(C17:C19)</f>
        <v>102039.31899999996</v>
      </c>
      <c r="D20" s="37">
        <f>SUM(D17:D19)</f>
        <v>62735</v>
      </c>
    </row>
    <row r="21" spans="1:4" s="8" customFormat="1" ht="11.25" hidden="1" outlineLevel="1">
      <c r="A21" s="14" t="s">
        <v>25</v>
      </c>
      <c r="B21" s="21"/>
      <c r="C21" s="7">
        <f>'[1]Summary'!$E$18</f>
        <v>37680.415250000005</v>
      </c>
      <c r="D21" s="38">
        <v>38434</v>
      </c>
    </row>
    <row r="22" spans="1:4" s="8" customFormat="1" ht="11.25" hidden="1" outlineLevel="1">
      <c r="A22" s="14" t="s">
        <v>26</v>
      </c>
      <c r="B22" s="21"/>
      <c r="C22" s="7">
        <f>'[1]Summary'!$E$28</f>
        <v>1500</v>
      </c>
      <c r="D22" s="38">
        <v>0</v>
      </c>
    </row>
    <row r="23" spans="1:4" s="8" customFormat="1" ht="11.25" hidden="1" outlineLevel="1">
      <c r="A23" s="14" t="s">
        <v>28</v>
      </c>
      <c r="B23" s="21"/>
      <c r="C23" s="7">
        <f>'[1]Summary'!$E$36</f>
        <v>21200</v>
      </c>
      <c r="D23" s="38">
        <v>21624</v>
      </c>
    </row>
    <row r="24" spans="1:4" ht="15" collapsed="1">
      <c r="A24" s="15" t="s">
        <v>7</v>
      </c>
      <c r="B24" s="19"/>
      <c r="C24" s="3">
        <f>SUM(C21:C23)</f>
        <v>60380.415250000005</v>
      </c>
      <c r="D24" s="37">
        <f>SUM(D21:D23)</f>
        <v>60058</v>
      </c>
    </row>
    <row r="25" spans="1:4" ht="15" hidden="1" outlineLevel="1">
      <c r="A25" s="14" t="s">
        <v>25</v>
      </c>
      <c r="B25" s="19"/>
      <c r="C25" s="10">
        <f>'[1]Summary'!$E$16</f>
        <v>10814.020499999999</v>
      </c>
      <c r="D25" s="39">
        <v>11030</v>
      </c>
    </row>
    <row r="26" spans="1:4" ht="15" hidden="1" outlineLevel="1">
      <c r="A26" s="14" t="s">
        <v>26</v>
      </c>
      <c r="B26" s="19"/>
      <c r="C26" s="10">
        <f>'[1]Summary'!$E$26</f>
        <v>6610</v>
      </c>
      <c r="D26" s="39">
        <v>0</v>
      </c>
    </row>
    <row r="27" spans="1:4" ht="15" collapsed="1">
      <c r="A27" s="15" t="s">
        <v>8</v>
      </c>
      <c r="B27" s="19"/>
      <c r="C27" s="3">
        <f>SUM(C25:C26)</f>
        <v>17424.0205</v>
      </c>
      <c r="D27" s="37">
        <f>SUM(D25:D26)</f>
        <v>11030</v>
      </c>
    </row>
    <row r="28" spans="1:4" ht="15" hidden="1" outlineLevel="1">
      <c r="A28" s="14" t="s">
        <v>25</v>
      </c>
      <c r="B28" s="19"/>
      <c r="C28" s="10">
        <f>'[1]Summary'!$E$17</f>
        <v>5348.456500000001</v>
      </c>
      <c r="D28" s="39">
        <v>5455</v>
      </c>
    </row>
    <row r="29" spans="1:4" ht="15" hidden="1" outlineLevel="1">
      <c r="A29" s="14" t="s">
        <v>26</v>
      </c>
      <c r="B29" s="19"/>
      <c r="C29" s="10">
        <f>'[1]Summary'!$E$27</f>
        <v>2000</v>
      </c>
      <c r="D29" s="39">
        <v>0</v>
      </c>
    </row>
    <row r="30" spans="1:4" ht="15" collapsed="1">
      <c r="A30" s="16" t="s">
        <v>29</v>
      </c>
      <c r="B30" s="19"/>
      <c r="C30" s="3">
        <f>SUM(C28:C29)</f>
        <v>7348.456500000001</v>
      </c>
      <c r="D30" s="35">
        <f>SUM(D28:D29)</f>
        <v>5455</v>
      </c>
    </row>
    <row r="31" spans="1:4" ht="15" hidden="1" outlineLevel="1">
      <c r="A31" s="14" t="s">
        <v>25</v>
      </c>
      <c r="B31" s="19"/>
      <c r="C31" s="10">
        <f>'[1]Summary'!$E$15</f>
        <v>6663.06025</v>
      </c>
      <c r="D31" s="39">
        <v>6796</v>
      </c>
    </row>
    <row r="32" spans="1:4" ht="15" hidden="1" outlineLevel="1">
      <c r="A32" s="14" t="s">
        <v>26</v>
      </c>
      <c r="B32" s="19"/>
      <c r="C32" s="10">
        <f>'[1]Summary'!$E$25</f>
        <v>4650</v>
      </c>
      <c r="D32" s="39">
        <v>0</v>
      </c>
    </row>
    <row r="33" spans="1:4" ht="15" collapsed="1">
      <c r="A33" s="12" t="s">
        <v>9</v>
      </c>
      <c r="B33" s="19"/>
      <c r="C33" s="3">
        <f>SUM(C31:C32)</f>
        <v>11313.06025</v>
      </c>
      <c r="D33" s="37">
        <f>SUM(D31:D32)</f>
        <v>6796</v>
      </c>
    </row>
    <row r="34" spans="1:4" ht="15" hidden="1" outlineLevel="1">
      <c r="A34" s="14" t="s">
        <v>25</v>
      </c>
      <c r="B34" s="19"/>
      <c r="C34" s="10">
        <f>'[1]Summary'!$E$21</f>
        <v>148524.4485</v>
      </c>
      <c r="D34" s="39">
        <v>151527</v>
      </c>
    </row>
    <row r="35" spans="1:4" ht="15" hidden="1" outlineLevel="1">
      <c r="A35" s="14" t="s">
        <v>26</v>
      </c>
      <c r="B35" s="19"/>
      <c r="C35" s="10">
        <f>'[1]Summary'!$E$31</f>
        <v>4000</v>
      </c>
      <c r="D35" s="39">
        <v>0</v>
      </c>
    </row>
    <row r="36" spans="1:4" ht="15" collapsed="1">
      <c r="A36" s="12" t="s">
        <v>10</v>
      </c>
      <c r="B36" s="19"/>
      <c r="C36" s="3">
        <f>SUM(C34:C35)</f>
        <v>152524.4485</v>
      </c>
      <c r="D36" s="37">
        <f>SUM(D34:D35)</f>
        <v>151527</v>
      </c>
    </row>
    <row r="37" spans="1:6" ht="15">
      <c r="A37" s="12" t="s">
        <v>22</v>
      </c>
      <c r="B37" s="19"/>
      <c r="C37" s="3">
        <f>'[1]Summary'!$G$34</f>
        <v>93500</v>
      </c>
      <c r="D37" s="35">
        <f>81486+106166</f>
        <v>187652</v>
      </c>
      <c r="E37" s="1">
        <f>D11+D16+D20+D24+D27+D30+D33+D36+D37</f>
        <v>1555381</v>
      </c>
      <c r="F37" s="1">
        <f>D16+D20+D24+D27+D30+D33+D36+D37</f>
        <v>502183</v>
      </c>
    </row>
    <row r="38" spans="1:4" ht="15">
      <c r="A38" s="12"/>
      <c r="B38" s="19"/>
      <c r="C38" s="3"/>
      <c r="D38" s="35"/>
    </row>
    <row r="39" spans="1:4" ht="15.75">
      <c r="A39" s="13" t="s">
        <v>20</v>
      </c>
      <c r="B39" s="19"/>
      <c r="C39" s="3"/>
      <c r="D39" s="35"/>
    </row>
    <row r="40" spans="1:4" s="8" customFormat="1" ht="11.25" hidden="1" outlineLevel="1">
      <c r="A40" s="14" t="s">
        <v>30</v>
      </c>
      <c r="B40" s="21"/>
      <c r="C40" s="7">
        <f>'[1]Summary'!$F$19+'[1]Summary'!$F$29</f>
        <v>350.5772125</v>
      </c>
      <c r="D40" s="38">
        <v>42040</v>
      </c>
    </row>
    <row r="41" spans="1:4" s="8" customFormat="1" ht="11.25" hidden="1" outlineLevel="1">
      <c r="A41" s="14" t="s">
        <v>37</v>
      </c>
      <c r="B41" s="21"/>
      <c r="C41" s="7">
        <f>'[1]Summary'!$G$54</f>
        <v>92660</v>
      </c>
      <c r="D41" s="38">
        <v>79983</v>
      </c>
    </row>
    <row r="42" spans="1:4" s="8" customFormat="1" ht="11.25" hidden="1" outlineLevel="1">
      <c r="A42" s="14" t="str">
        <f>'[1]Summary'!$A$82</f>
        <v>Remove Technical Support Post</v>
      </c>
      <c r="B42" s="21"/>
      <c r="C42" s="7">
        <f>'[1]Summary'!$G$82</f>
        <v>20000</v>
      </c>
      <c r="D42" s="38">
        <v>0</v>
      </c>
    </row>
    <row r="43" spans="1:4" s="8" customFormat="1" ht="11.25" hidden="1" outlineLevel="1">
      <c r="A43" s="14" t="s">
        <v>31</v>
      </c>
      <c r="B43" s="21"/>
      <c r="C43" s="7">
        <f>'[1]Summary'!$G$84</f>
        <v>27600</v>
      </c>
      <c r="D43" s="38">
        <v>0</v>
      </c>
    </row>
    <row r="44" spans="1:4" s="8" customFormat="1" ht="11.25" hidden="1" outlineLevel="1">
      <c r="A44" s="14" t="s">
        <v>32</v>
      </c>
      <c r="B44" s="21"/>
      <c r="C44" s="7">
        <f>'[1]Summary'!$G$86</f>
        <v>11230</v>
      </c>
      <c r="D44" s="38">
        <v>0</v>
      </c>
    </row>
    <row r="45" spans="1:4" s="8" customFormat="1" ht="11.25" hidden="1" outlineLevel="1">
      <c r="A45" s="14" t="s">
        <v>33</v>
      </c>
      <c r="B45" s="21"/>
      <c r="C45" s="7">
        <f>'[1]Summary'!$G$88</f>
        <v>29810</v>
      </c>
      <c r="D45" s="38">
        <v>0</v>
      </c>
    </row>
    <row r="46" spans="1:4" s="8" customFormat="1" ht="11.25" hidden="1" outlineLevel="1">
      <c r="A46" s="14" t="s">
        <v>34</v>
      </c>
      <c r="B46" s="21"/>
      <c r="C46" s="7">
        <f>'[1]Summary'!$G$90</f>
        <v>6920</v>
      </c>
      <c r="D46" s="38">
        <v>0</v>
      </c>
    </row>
    <row r="47" spans="1:4" s="8" customFormat="1" ht="11.25" hidden="1" outlineLevel="1">
      <c r="A47" s="14" t="s">
        <v>35</v>
      </c>
      <c r="B47" s="21"/>
      <c r="C47" s="7">
        <f>'[1]Summary'!$G$92</f>
        <v>26070</v>
      </c>
      <c r="D47" s="38">
        <v>0</v>
      </c>
    </row>
    <row r="48" spans="1:4" s="8" customFormat="1" ht="11.25" hidden="1" outlineLevel="1">
      <c r="A48" s="14" t="s">
        <v>36</v>
      </c>
      <c r="B48" s="21"/>
      <c r="C48" s="7">
        <f>'[1]Summary'!$G$94</f>
        <v>50000</v>
      </c>
      <c r="D48" s="38">
        <v>0</v>
      </c>
    </row>
    <row r="49" spans="1:4" ht="15" collapsed="1">
      <c r="A49" s="12" t="s">
        <v>23</v>
      </c>
      <c r="B49" s="19"/>
      <c r="C49" s="3">
        <f>SUM(C40:C48)</f>
        <v>264640.5772125</v>
      </c>
      <c r="D49" s="37">
        <f>SUM(D40:D48)</f>
        <v>122023</v>
      </c>
    </row>
    <row r="50" spans="1:4" s="8" customFormat="1" ht="11.25" hidden="1" outlineLevel="1">
      <c r="A50" s="14" t="s">
        <v>30</v>
      </c>
      <c r="B50" s="21"/>
      <c r="C50" s="7">
        <f>'[1]Summary'!$F$12+'[1]Summary'!$F$16+'[1]Summary'!$F$20+'[1]Summary'!$F$21+'[1]Summary'!$F$26+'[1]Summary'!$F$30+'[1]Summary'!$F$31</f>
        <v>2719.8778799999995</v>
      </c>
      <c r="D50" s="38">
        <v>92830</v>
      </c>
    </row>
    <row r="51" spans="1:4" s="8" customFormat="1" ht="11.25" hidden="1" outlineLevel="1">
      <c r="A51" s="14" t="s">
        <v>37</v>
      </c>
      <c r="B51" s="21"/>
      <c r="C51" s="7">
        <f>'[1]Summary'!$G$51+'[1]Summary'!$G$55</f>
        <v>90430</v>
      </c>
      <c r="D51" s="38">
        <v>3965</v>
      </c>
    </row>
    <row r="52" spans="1:4" s="9" customFormat="1" ht="11.25" hidden="1" outlineLevel="1">
      <c r="A52" s="17" t="s">
        <v>38</v>
      </c>
      <c r="B52" s="22"/>
      <c r="C52" s="10">
        <f>'[1]Summary'!$G$75</f>
        <v>25000</v>
      </c>
      <c r="D52" s="39"/>
    </row>
    <row r="53" spans="1:4" s="9" customFormat="1" ht="11.25" hidden="1" outlineLevel="1">
      <c r="A53" s="17" t="s">
        <v>39</v>
      </c>
      <c r="B53" s="22"/>
      <c r="C53" s="10">
        <f>'[1]Summary'!$G$77</f>
        <v>32000</v>
      </c>
      <c r="D53" s="39"/>
    </row>
    <row r="54" spans="1:4" s="9" customFormat="1" ht="11.25" hidden="1" outlineLevel="1">
      <c r="A54" s="17" t="s">
        <v>40</v>
      </c>
      <c r="B54" s="22"/>
      <c r="C54" s="10">
        <f>'[1]Summary'!$G$79</f>
        <v>12820</v>
      </c>
      <c r="D54" s="39"/>
    </row>
    <row r="55" spans="1:4" ht="15" collapsed="1">
      <c r="A55" s="12" t="s">
        <v>49</v>
      </c>
      <c r="B55" s="19"/>
      <c r="C55" s="3">
        <f>SUM(C50:C54)</f>
        <v>162969.87788</v>
      </c>
      <c r="D55" s="37">
        <f>SUM(D50:D54)</f>
        <v>96795</v>
      </c>
    </row>
    <row r="56" spans="1:4" ht="15" hidden="1" outlineLevel="1">
      <c r="A56" s="14" t="s">
        <v>30</v>
      </c>
      <c r="B56" s="19"/>
      <c r="C56" s="10">
        <f>'[1]Summary'!$F$18+'[1]Summary'!$F$28+'[1]Summary'!$F$36</f>
        <v>603.8041525000001</v>
      </c>
      <c r="D56" s="39">
        <v>46464</v>
      </c>
    </row>
    <row r="57" spans="1:4" ht="15" hidden="1" outlineLevel="1">
      <c r="A57" s="14" t="s">
        <v>37</v>
      </c>
      <c r="B57" s="19"/>
      <c r="C57" s="10">
        <f>'[1]Summary'!$G$53</f>
        <v>23850</v>
      </c>
      <c r="D57" s="39">
        <v>68388</v>
      </c>
    </row>
    <row r="58" spans="1:4" ht="15" hidden="1" outlineLevel="1">
      <c r="A58" s="14" t="s">
        <v>41</v>
      </c>
      <c r="B58" s="19"/>
      <c r="C58" s="10">
        <f>'[1]Summary'!$G$68</f>
        <v>15220</v>
      </c>
      <c r="D58" s="35"/>
    </row>
    <row r="59" spans="1:4" ht="15" hidden="1" outlineLevel="1">
      <c r="A59" s="14" t="s">
        <v>42</v>
      </c>
      <c r="B59" s="19"/>
      <c r="C59" s="10">
        <f>'[1]Summary'!$G$70</f>
        <v>10000</v>
      </c>
      <c r="D59" s="35"/>
    </row>
    <row r="60" spans="1:4" s="9" customFormat="1" ht="11.25" hidden="1" outlineLevel="1">
      <c r="A60" s="17" t="s">
        <v>43</v>
      </c>
      <c r="B60" s="22"/>
      <c r="C60" s="10">
        <f>'[1]Summary'!$G$72</f>
        <v>48000</v>
      </c>
      <c r="D60" s="39"/>
    </row>
    <row r="61" spans="1:4" ht="15" collapsed="1">
      <c r="A61" s="12" t="s">
        <v>11</v>
      </c>
      <c r="B61" s="19"/>
      <c r="C61" s="23">
        <f>SUM(C56:C60)</f>
        <v>97673.8041525</v>
      </c>
      <c r="D61" s="35">
        <f>SUM(D56:D60)</f>
        <v>114852</v>
      </c>
    </row>
    <row r="62" spans="1:4" ht="15" hidden="1" outlineLevel="1">
      <c r="A62" s="14" t="s">
        <v>30</v>
      </c>
      <c r="B62" s="19"/>
      <c r="C62" s="24">
        <f>'[1]Summary'!$F$17+'[1]Summary'!$F$27</f>
        <v>73.484565</v>
      </c>
      <c r="D62" s="39">
        <v>11707</v>
      </c>
    </row>
    <row r="63" spans="1:4" ht="15" hidden="1" outlineLevel="1">
      <c r="A63" s="14" t="s">
        <v>37</v>
      </c>
      <c r="B63" s="19"/>
      <c r="C63" s="24">
        <f>'[1]Summary'!$G$52</f>
        <v>2000</v>
      </c>
      <c r="D63" s="39">
        <v>8110</v>
      </c>
    </row>
    <row r="64" spans="1:4" s="9" customFormat="1" ht="11.25" hidden="1" outlineLevel="1">
      <c r="A64" s="17" t="s">
        <v>47</v>
      </c>
      <c r="B64" s="22"/>
      <c r="C64" s="10">
        <f>'[1]Summary'!$G$64</f>
        <v>7416</v>
      </c>
      <c r="D64" s="39"/>
    </row>
    <row r="65" spans="1:4" ht="15" collapsed="1">
      <c r="A65" s="12" t="s">
        <v>24</v>
      </c>
      <c r="B65" s="19"/>
      <c r="C65" s="11">
        <f>SUM(C62:C64)</f>
        <v>9489.484565</v>
      </c>
      <c r="D65" s="40">
        <f>SUM(D62:D64)</f>
        <v>19817</v>
      </c>
    </row>
    <row r="66" spans="1:4" ht="15" hidden="1" outlineLevel="1">
      <c r="A66" s="14" t="s">
        <v>30</v>
      </c>
      <c r="B66" s="19"/>
      <c r="C66" s="10">
        <f>'[1]Summary'!$F$15+'[1]Summary'!$F$25</f>
        <v>113.13060250000001</v>
      </c>
      <c r="D66" s="39">
        <v>980</v>
      </c>
    </row>
    <row r="67" spans="1:4" ht="15" hidden="1" outlineLevel="1">
      <c r="A67" s="14" t="s">
        <v>37</v>
      </c>
      <c r="B67" s="19"/>
      <c r="C67" s="24">
        <f>'[1]Summary'!$G$50</f>
        <v>1400</v>
      </c>
      <c r="D67" s="35"/>
    </row>
    <row r="68" spans="1:4" ht="15" collapsed="1">
      <c r="A68" s="12" t="s">
        <v>12</v>
      </c>
      <c r="B68" s="19"/>
      <c r="C68" s="3">
        <f>SUM(C66:C67)</f>
        <v>1513.1306025</v>
      </c>
      <c r="D68" s="37">
        <f>SUM(D66:D67)</f>
        <v>980</v>
      </c>
    </row>
    <row r="69" spans="1:4" ht="15">
      <c r="A69" s="12"/>
      <c r="B69" s="19"/>
      <c r="C69" s="3"/>
      <c r="D69" s="35"/>
    </row>
    <row r="70" spans="1:4" s="9" customFormat="1" ht="11.25" hidden="1" outlineLevel="1">
      <c r="A70" s="17" t="s">
        <v>45</v>
      </c>
      <c r="B70" s="22"/>
      <c r="C70" s="10">
        <f>'[1]Summary'!$G$60</f>
        <v>47382.23425000001</v>
      </c>
      <c r="D70" s="39"/>
    </row>
    <row r="71" spans="1:4" s="9" customFormat="1" ht="11.25" hidden="1" outlineLevel="1">
      <c r="A71" s="17" t="s">
        <v>46</v>
      </c>
      <c r="B71" s="22"/>
      <c r="C71" s="10">
        <f>'[1]Summary'!$G$62+'[1]Summary'!$G$63</f>
        <v>52840</v>
      </c>
      <c r="D71" s="39">
        <f>7160+45680</f>
        <v>52840</v>
      </c>
    </row>
    <row r="72" spans="1:4" ht="15" collapsed="1">
      <c r="A72" s="12" t="s">
        <v>44</v>
      </c>
      <c r="B72" s="19"/>
      <c r="C72" s="3">
        <f>SUM(C70:C71)</f>
        <v>100222.23425000001</v>
      </c>
      <c r="D72" s="37">
        <f>SUM(D70:D71)</f>
        <v>52840</v>
      </c>
    </row>
    <row r="73" spans="1:4" ht="15">
      <c r="A73" s="12"/>
      <c r="B73" s="19"/>
      <c r="C73" s="3"/>
      <c r="D73" s="35"/>
    </row>
    <row r="74" spans="1:4" ht="15">
      <c r="A74" s="12" t="s">
        <v>22</v>
      </c>
      <c r="B74" s="19"/>
      <c r="C74" s="3"/>
      <c r="D74" s="35">
        <f>715324+134229</f>
        <v>849553</v>
      </c>
    </row>
    <row r="75" spans="1:4" ht="15">
      <c r="A75" s="12" t="s">
        <v>51</v>
      </c>
      <c r="B75" s="19"/>
      <c r="C75" s="3"/>
      <c r="D75" s="35">
        <v>21560</v>
      </c>
    </row>
    <row r="76" spans="1:4" ht="15">
      <c r="A76" s="12" t="s">
        <v>52</v>
      </c>
      <c r="B76" s="19"/>
      <c r="C76" s="3"/>
      <c r="D76" s="35">
        <v>174594</v>
      </c>
    </row>
    <row r="77" spans="1:4" ht="15">
      <c r="A77" s="12" t="s">
        <v>53</v>
      </c>
      <c r="B77" s="19"/>
      <c r="C77" s="3"/>
      <c r="D77" s="35">
        <v>17470</v>
      </c>
    </row>
    <row r="78" spans="1:4" ht="15">
      <c r="A78" s="12"/>
      <c r="B78" s="19"/>
      <c r="C78" s="3"/>
      <c r="D78" s="35"/>
    </row>
    <row r="79" spans="1:4" ht="15">
      <c r="A79" s="12"/>
      <c r="B79" s="19"/>
      <c r="C79" s="3"/>
      <c r="D79" s="35"/>
    </row>
    <row r="80" spans="1:4" ht="15">
      <c r="A80" s="12"/>
      <c r="B80" s="19"/>
      <c r="C80" s="3"/>
      <c r="D80" s="35"/>
    </row>
    <row r="81" spans="1:4" ht="15.75">
      <c r="A81" s="13" t="s">
        <v>13</v>
      </c>
      <c r="B81" s="19"/>
      <c r="C81" s="3">
        <f>C11+C16+C20+C24+C27+C30+C33+C36+C37+C49+C55+C61+C65+C68+C72-2</f>
        <v>2148641.8072689963</v>
      </c>
      <c r="D81" s="37">
        <f>D11+D16+D20+D24+D27+D30+D33+D36+D37+D49+D55+D61+D65+D68+D72+D74+D75+D76+D77</f>
        <v>3025865</v>
      </c>
    </row>
    <row r="82" spans="1:6" ht="15">
      <c r="A82" s="12"/>
      <c r="B82" s="19"/>
      <c r="C82" s="3"/>
      <c r="D82" s="35"/>
      <c r="F82" s="1"/>
    </row>
    <row r="83" spans="1:4" ht="15.75">
      <c r="A83" s="13" t="s">
        <v>14</v>
      </c>
      <c r="B83" s="19"/>
      <c r="C83" s="3"/>
      <c r="D83" s="35"/>
    </row>
    <row r="84" spans="1:4" ht="15">
      <c r="A84" s="12" t="s">
        <v>15</v>
      </c>
      <c r="B84" s="19"/>
      <c r="C84" s="3">
        <v>0</v>
      </c>
      <c r="D84" s="35"/>
    </row>
    <row r="85" spans="1:4" ht="15">
      <c r="A85" s="12"/>
      <c r="B85" s="19"/>
      <c r="C85" s="3"/>
      <c r="D85" s="35"/>
    </row>
    <row r="86" spans="1:4" ht="15">
      <c r="A86" s="18" t="s">
        <v>16</v>
      </c>
      <c r="B86" s="18"/>
      <c r="C86" s="4">
        <f>C84+C81</f>
        <v>2148641.8072689963</v>
      </c>
      <c r="D86" s="4">
        <f>D84+D81</f>
        <v>3025865</v>
      </c>
    </row>
    <row r="87" spans="1:4" ht="15">
      <c r="A87" s="19"/>
      <c r="B87" s="19"/>
      <c r="C87" s="3"/>
      <c r="D87" s="35"/>
    </row>
    <row r="88" spans="1:4" ht="15">
      <c r="A88" s="20"/>
      <c r="B88" s="20"/>
      <c r="C88" s="5"/>
      <c r="D88" s="41"/>
    </row>
    <row r="89" spans="1:4" ht="15">
      <c r="A89" s="18" t="s">
        <v>48</v>
      </c>
      <c r="B89" s="18"/>
      <c r="C89" s="32">
        <v>1288700</v>
      </c>
      <c r="D89" s="32">
        <v>1288700</v>
      </c>
    </row>
    <row r="90" spans="1:4" ht="15">
      <c r="A90" s="19"/>
      <c r="B90" s="19"/>
      <c r="C90" s="3"/>
      <c r="D90" s="35"/>
    </row>
    <row r="91" spans="1:4" ht="15">
      <c r="A91" s="20"/>
      <c r="B91" s="20"/>
      <c r="C91" s="5"/>
      <c r="D91" s="41"/>
    </row>
    <row r="92" spans="1:4" ht="15">
      <c r="A92" s="19" t="s">
        <v>17</v>
      </c>
      <c r="B92" s="19"/>
      <c r="C92" s="6">
        <f>C86-C89</f>
        <v>859941.8072689963</v>
      </c>
      <c r="D92" s="6">
        <f>D86-D89</f>
        <v>1737165</v>
      </c>
    </row>
    <row r="93" spans="1:4" ht="15">
      <c r="A93" s="19"/>
      <c r="B93" s="19"/>
      <c r="C93" s="3"/>
      <c r="D93" s="35"/>
    </row>
    <row r="94" spans="1:4" ht="15">
      <c r="A94" s="20"/>
      <c r="B94" s="20"/>
      <c r="C94" s="5"/>
      <c r="D94" s="41"/>
    </row>
    <row r="96" ht="15">
      <c r="C96" s="1"/>
    </row>
    <row r="97" ht="15">
      <c r="C97" s="1"/>
    </row>
    <row r="98" ht="15">
      <c r="C98" s="1"/>
    </row>
    <row r="99" ht="15">
      <c r="C99" s="1"/>
    </row>
    <row r="101" ht="15">
      <c r="C101" s="1"/>
    </row>
  </sheetData>
  <mergeCells count="2">
    <mergeCell ref="A1:C1"/>
    <mergeCell ref="A2:C2"/>
  </mergeCells>
  <printOptions/>
  <pageMargins left="0.75" right="0.75" top="1" bottom="1" header="0.5" footer="0.5"/>
  <pageSetup firstPageNumber="52" useFirstPageNumber="1" fitToHeight="1" fitToWidth="1" horizontalDpi="600" verticalDpi="600" orientation="portrait" paperSize="9" scale="86" r:id="rId1"/>
  <headerFooter alignWithMargins="0">
    <oddHeader>&amp;R&amp;"Arial,Bold"Agenda Item No. 8.3
Appendix 1&amp;"Arial,Regular"
</oddHeader>
    <oddFooter>&amp;C&amp;"Arial,Bold"&amp;P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Wyre Forest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KMP</dc:creator>
  <cp:keywords/>
  <dc:description/>
  <cp:lastModifiedBy>susans</cp:lastModifiedBy>
  <cp:lastPrinted>2010-08-31T14:12:33Z</cp:lastPrinted>
  <dcterms:created xsi:type="dcterms:W3CDTF">2009-01-19T12:46:11Z</dcterms:created>
  <dcterms:modified xsi:type="dcterms:W3CDTF">2010-08-31T14:17:30Z</dcterms:modified>
  <cp:category/>
  <cp:version/>
  <cp:contentType/>
  <cp:contentStatus/>
</cp:coreProperties>
</file>