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4100" windowHeight="8205" activeTab="1"/>
  </bookViews>
  <sheets>
    <sheet name="Overall Summary" sheetId="3" r:id="rId1"/>
    <sheet name="Proposals" sheetId="5" r:id="rId2"/>
    <sheet name="Reconciliation" sheetId="2" r:id="rId3"/>
  </sheets>
  <definedNames>
    <definedName name="_xlnm.Print_Area" localSheetId="0">'Overall Summary'!$A$1:$E$59</definedName>
    <definedName name="_xlnm.Print_Area" localSheetId="1">Proposals!$B$1:$H$90</definedName>
    <definedName name="_xlnm.Print_Area" localSheetId="2">Reconciliation!#REF!</definedName>
    <definedName name="_xlnm.Print_Titles" localSheetId="1">Proposals!$1:$8</definedName>
  </definedNames>
  <calcPr calcId="125725"/>
</workbook>
</file>

<file path=xl/calcChain.xml><?xml version="1.0" encoding="utf-8"?>
<calcChain xmlns="http://schemas.openxmlformats.org/spreadsheetml/2006/main">
  <c r="E85" i="5"/>
  <c r="E84"/>
  <c r="E83"/>
  <c r="H84"/>
  <c r="G84"/>
  <c r="F84"/>
  <c r="H28"/>
  <c r="G28"/>
  <c r="F28"/>
  <c r="E28"/>
  <c r="H85" l="1"/>
  <c r="G85"/>
  <c r="F85"/>
  <c r="H83"/>
  <c r="G83"/>
  <c r="F83"/>
  <c r="F30" l="1"/>
  <c r="E4" i="3" l="1"/>
  <c r="D4"/>
  <c r="C4"/>
  <c r="B14"/>
  <c r="B16" i="2"/>
  <c r="B10" i="3"/>
  <c r="B44"/>
  <c r="D6" l="1"/>
  <c r="E6"/>
  <c r="C6"/>
  <c r="C9" l="1"/>
  <c r="C10" s="1"/>
  <c r="B18" i="2"/>
  <c r="B28" i="3"/>
  <c r="A61"/>
  <c r="E22" l="1"/>
  <c r="D22"/>
  <c r="D16" i="2"/>
  <c r="C16"/>
  <c r="F35"/>
  <c r="E35"/>
  <c r="D35"/>
  <c r="C35"/>
  <c r="B35"/>
  <c r="F34"/>
  <c r="E34"/>
  <c r="D34"/>
  <c r="C34"/>
  <c r="B34"/>
  <c r="B58" i="3"/>
  <c r="D18" i="2"/>
  <c r="C18"/>
  <c r="H104" i="5"/>
  <c r="G104"/>
  <c r="F104"/>
  <c r="E104"/>
  <c r="H103"/>
  <c r="G103"/>
  <c r="F103"/>
  <c r="E103"/>
  <c r="H102"/>
  <c r="G102"/>
  <c r="F102"/>
  <c r="E102"/>
  <c r="H101"/>
  <c r="G101"/>
  <c r="F101"/>
  <c r="E101"/>
  <c r="H100"/>
  <c r="G100"/>
  <c r="F100"/>
  <c r="E100"/>
  <c r="H99"/>
  <c r="G99"/>
  <c r="F99"/>
  <c r="E99"/>
  <c r="H94"/>
  <c r="H96" s="1"/>
  <c r="G94"/>
  <c r="G96" s="1"/>
  <c r="F94"/>
  <c r="F96" s="1"/>
  <c r="E94"/>
  <c r="E96" s="1"/>
  <c r="H93"/>
  <c r="H95" s="1"/>
  <c r="G93"/>
  <c r="G95" s="1"/>
  <c r="F93"/>
  <c r="F95" s="1"/>
  <c r="E93"/>
  <c r="E95" s="1"/>
  <c r="D21" i="2" l="1"/>
  <c r="C21"/>
  <c r="E16"/>
  <c r="E18"/>
  <c r="B21"/>
  <c r="B57" i="3"/>
  <c r="D39"/>
  <c r="D58" s="1"/>
  <c r="B39"/>
  <c r="B41" s="1"/>
  <c r="B29"/>
  <c r="C27" s="1"/>
  <c r="C39"/>
  <c r="C58" s="1"/>
  <c r="E39"/>
  <c r="B9"/>
  <c r="B11" s="1"/>
  <c r="E58" l="1"/>
  <c r="E21" i="2"/>
  <c r="B59" i="3"/>
  <c r="C57" s="1"/>
  <c r="E9"/>
  <c r="E10" s="1"/>
  <c r="D41"/>
  <c r="C41"/>
  <c r="D9"/>
  <c r="D10" s="1"/>
  <c r="C28" l="1"/>
  <c r="E41"/>
  <c r="C11"/>
  <c r="D11"/>
  <c r="E28"/>
  <c r="E11"/>
  <c r="C29" l="1"/>
  <c r="D27" s="1"/>
  <c r="C59"/>
  <c r="D57" s="1"/>
  <c r="D28"/>
  <c r="D29" l="1"/>
  <c r="E27" s="1"/>
  <c r="E29" s="1"/>
  <c r="B6" i="2" s="1"/>
  <c r="D59" i="3"/>
  <c r="E57" s="1"/>
  <c r="E59" s="1"/>
  <c r="B3" i="2" s="1"/>
  <c r="B8" l="1"/>
</calcChain>
</file>

<file path=xl/sharedStrings.xml><?xml version="1.0" encoding="utf-8"?>
<sst xmlns="http://schemas.openxmlformats.org/spreadsheetml/2006/main" count="243" uniqueCount="143">
  <si>
    <t>WYRE FOREST DISTRICT COUNCIL</t>
  </si>
  <si>
    <t>Cost</t>
  </si>
  <si>
    <t>ACTIVITY AND DESCRIPTION</t>
  </si>
  <si>
    <t>After</t>
  </si>
  <si>
    <t>Centre</t>
  </si>
  <si>
    <t>KEY</t>
  </si>
  <si>
    <t>2013/14</t>
  </si>
  <si>
    <t>2014/15</t>
  </si>
  <si>
    <t>2015/16</t>
  </si>
  <si>
    <t>£</t>
  </si>
  <si>
    <t>C</t>
  </si>
  <si>
    <t>R</t>
  </si>
  <si>
    <t>S</t>
  </si>
  <si>
    <t>TOTALS</t>
  </si>
  <si>
    <t>KEY - Changes in Resources</t>
  </si>
  <si>
    <t>Capital</t>
  </si>
  <si>
    <t>Revenue</t>
  </si>
  <si>
    <t>Staffing - Stated in FTEs</t>
  </si>
  <si>
    <t>IMPROVING COMMUNITY WELL-BEING</t>
  </si>
  <si>
    <t>SECURING THE ECONOMIC PROSPERITY OF THE DISTRICT</t>
  </si>
  <si>
    <t>DELIVERING TOGETHER, WITH LESS</t>
  </si>
  <si>
    <t>Totals</t>
  </si>
  <si>
    <t>All Years</t>
  </si>
  <si>
    <t>Net Expenditure on Services</t>
  </si>
  <si>
    <t>Less</t>
  </si>
  <si>
    <t>Cabinet Proposals as revised</t>
  </si>
  <si>
    <t>Net Expenditure</t>
  </si>
  <si>
    <t>Net Budget Requirement</t>
  </si>
  <si>
    <t>Government Support</t>
  </si>
  <si>
    <t>Council Tax Income</t>
  </si>
  <si>
    <t>STATEMENT OF UNALLOCATED RESERVES</t>
  </si>
  <si>
    <t>£'000</t>
  </si>
  <si>
    <t>Reserves as at 31 March</t>
  </si>
  <si>
    <t>Reserves as at 1 April</t>
  </si>
  <si>
    <t xml:space="preserve">Original Cabinet Proposals </t>
  </si>
  <si>
    <t>Capital Cross Check</t>
  </si>
  <si>
    <t>As per Cabinet Proposals</t>
  </si>
  <si>
    <t>Cross Check</t>
  </si>
  <si>
    <t>Revised Totals for Capital</t>
  </si>
  <si>
    <t>2014/15 onwards</t>
  </si>
  <si>
    <t>OF CABINET PROPOSAL</t>
  </si>
  <si>
    <t>Various</t>
  </si>
  <si>
    <t>2016/17</t>
  </si>
  <si>
    <t>Homelessness Prevention Grant</t>
  </si>
  <si>
    <t>Community Right to bid/Challenge</t>
  </si>
  <si>
    <t>Council Tax Transition Grant</t>
  </si>
  <si>
    <t>Revised 2013/14</t>
  </si>
  <si>
    <t>CHANGE IN RESOURCES</t>
  </si>
  <si>
    <t>Cross Ref</t>
  </si>
  <si>
    <t>R686</t>
  </si>
  <si>
    <t>Homelessness</t>
  </si>
  <si>
    <t>Additional funding for strategic housing services.</t>
  </si>
  <si>
    <t>S*</t>
  </si>
  <si>
    <t>R704</t>
  </si>
  <si>
    <t>Redevelopment of Council Assets for Housing /</t>
  </si>
  <si>
    <t>Major Investment Fund</t>
  </si>
  <si>
    <t>Redevelopment of some of the Council's assets for</t>
  </si>
  <si>
    <t xml:space="preserve">housing and production of more income by creating a </t>
  </si>
  <si>
    <t>major investment fund.</t>
  </si>
  <si>
    <t>External Income</t>
  </si>
  <si>
    <t>R637</t>
  </si>
  <si>
    <t>Shared Services</t>
  </si>
  <si>
    <t>R638</t>
  </si>
  <si>
    <t>Reduce funding for existing shared services in particular</t>
  </si>
  <si>
    <t>Worcestershire Regulatory Services.</t>
  </si>
  <si>
    <t>Costs of Property</t>
  </si>
  <si>
    <t>Reduce the cost of property the Council occupies.</t>
  </si>
  <si>
    <t>WFF further tranche of savings</t>
  </si>
  <si>
    <t>A further tranche of savings under the Wyre Forest</t>
  </si>
  <si>
    <t>*(Staffing Implications TBC)</t>
  </si>
  <si>
    <t>R216</t>
  </si>
  <si>
    <t>Kidderminster Town Hall</t>
  </si>
  <si>
    <t xml:space="preserve">A more commercial approach to managing and </t>
  </si>
  <si>
    <t>operating the Town Hall.</t>
  </si>
  <si>
    <t>R095</t>
  </si>
  <si>
    <t>Stop providing subsidy for playing pitches including bowling</t>
  </si>
  <si>
    <t>greens. Consider transfer or responsibility for maintaining</t>
  </si>
  <si>
    <t>them to sports clubs or community groups, or radically</t>
  </si>
  <si>
    <t>R175, R050</t>
  </si>
  <si>
    <t>Arts, Events, Sport and Leisure Development</t>
  </si>
  <si>
    <t>R055, R075</t>
  </si>
  <si>
    <t>R123, R125</t>
  </si>
  <si>
    <t>R035</t>
  </si>
  <si>
    <t>Public Conveniences</t>
  </si>
  <si>
    <t>Reduce the cost of public conveniences. This would</t>
  </si>
  <si>
    <t>include replacing WFDC provision with 'community toilet</t>
  </si>
  <si>
    <t>R160</t>
  </si>
  <si>
    <t>C**</t>
  </si>
  <si>
    <t>** (Capital Costs TBC)</t>
  </si>
  <si>
    <t>Community Asset Transfers for Sport and Play Facilities</t>
  </si>
  <si>
    <t>reduce maintenance on them. Strategy for Paddling pool</t>
  </si>
  <si>
    <t>sustainability.</t>
  </si>
  <si>
    <t>Develop a strategy for the future sustainability of Arts,</t>
  </si>
  <si>
    <t>schemes', and closure of some less well-used sites</t>
  </si>
  <si>
    <t>Difference in reserve position</t>
  </si>
  <si>
    <t>Difference in proposals upon reserves</t>
  </si>
  <si>
    <t>Revised</t>
  </si>
  <si>
    <t>Contribution (from)/to Reserves</t>
  </si>
  <si>
    <t>Cabinet Proposals</t>
  </si>
  <si>
    <t>WFDC Council @ just under 2% increase</t>
  </si>
  <si>
    <t>Reserves at end of Cabinet Proposals</t>
  </si>
  <si>
    <t>LIBERAL &amp; INDEPENDENT - LIBERAL GROUP  PROPOSALS RECONCILIATION</t>
  </si>
  <si>
    <t>Positive Reserves at end of Liberal Proposals</t>
  </si>
  <si>
    <t>LIBERAL &amp; INDEPENDENT - LIBERAL  GROUP PROPOSALS YEAR ON YEAR RECONCILIATION TO CABINET PROPOSALS</t>
  </si>
  <si>
    <t>Liberal Proposals</t>
  </si>
  <si>
    <t>R310</t>
  </si>
  <si>
    <t>R320</t>
  </si>
  <si>
    <t>R325</t>
  </si>
  <si>
    <t>R295</t>
  </si>
  <si>
    <t>R299</t>
  </si>
  <si>
    <t>Staff Terms and Conditions</t>
  </si>
  <si>
    <t>R720</t>
  </si>
  <si>
    <t>Reinstate Community Leadership Fund</t>
  </si>
  <si>
    <t>Reinstate a fund of £1,000 per Member for all years</t>
  </si>
  <si>
    <t>LIBERAL &amp; INDEPENDENT  GROUP BUDGET PROPOSALS</t>
  </si>
  <si>
    <t>CABINET PROPOSALS FOR COMPARISON</t>
  </si>
  <si>
    <t>LIBERAL &amp; INDEPENDENT  GROUP PROPOSALS 2014/2015 ONWARDS</t>
  </si>
  <si>
    <t>Collection Fund Surplus</t>
  </si>
  <si>
    <t>R405</t>
  </si>
  <si>
    <t>Implement IRP Full Recommendation</t>
  </si>
  <si>
    <t>To make  savings from staff pay budgets by adoption of</t>
  </si>
  <si>
    <t xml:space="preserve">Forward programme proposed, reduced by savings </t>
  </si>
  <si>
    <t xml:space="preserve">Raise external income by a variety of business cases, </t>
  </si>
  <si>
    <t xml:space="preserve">Play, Sports and Events, including running KAF over </t>
  </si>
  <si>
    <t>1 week only and reducing subsidy by increasing income</t>
  </si>
  <si>
    <t>similar terms and conditions as Worcestershire County</t>
  </si>
  <si>
    <t>to meet the increased savings from 2015/16.</t>
  </si>
  <si>
    <t>R410</t>
  </si>
  <si>
    <t>ICT</t>
  </si>
  <si>
    <t xml:space="preserve">To stop producing and posting paper copies of </t>
  </si>
  <si>
    <t>documentation for meetings, except for members without</t>
  </si>
  <si>
    <t>laptops who will collect from Wyre Forest House.</t>
  </si>
  <si>
    <t>Internal Reform of Revenues, Benefits and Customer</t>
  </si>
  <si>
    <t>Services</t>
  </si>
  <si>
    <t xml:space="preserve">To reform the service to improve the service to the </t>
  </si>
  <si>
    <t>Council in 2014/15 whilst further changes are agreed</t>
  </si>
  <si>
    <t>customer, drive out efficiencies and reduce costs.</t>
  </si>
  <si>
    <t>badges similar to that introduced in other Car Parks.</t>
  </si>
  <si>
    <t>from a senior management restructure to be effective from October 2014 (see second revenue row).  Transformation Fund to be used for any severance costs.</t>
  </si>
  <si>
    <t>In view of the reduction in Councillors from 2015 and the</t>
  </si>
  <si>
    <t xml:space="preserve">need for a new IRP in the next financial year,  to reduce </t>
  </si>
  <si>
    <t>including consideration of a transferable scheme for blue</t>
  </si>
  <si>
    <t>Members Allowances in line with the latest recommendations from the Independent Remuneration Panel for 2014/15 only.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</si>
</sst>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#,##0;#,##0\ \C\R;&quot;-&quot;"/>
    <numFmt numFmtId="165" formatCode="_-* #,##0_-;\-* #,##0_-;_-* &quot;-&quot;??_-;_-@_-"/>
    <numFmt numFmtId="166" formatCode="#,##0.00;#,##0.00\ \C\R;&quot;-&quot;"/>
    <numFmt numFmtId="167" formatCode="_*#,##0_-;_*#,##0\ \C\R_-;_*\ &quot;-&quot;_-;_-@\-"/>
    <numFmt numFmtId="168" formatCode="&quot;£&quot;#,##0"/>
    <numFmt numFmtId="169" formatCode="#,##0;\(#,##0\)"/>
    <numFmt numFmtId="170" formatCode="&quot;£&quot;#,##0;\(&quot;£&quot;#,##0\)"/>
    <numFmt numFmtId="171" formatCode="#,##0.0;#,##0.0\ \C\R;&quot;-&quot;"/>
  </numFmts>
  <fonts count="1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5" fillId="0" borderId="7" xfId="0" applyFont="1" applyBorder="1"/>
    <xf numFmtId="0" fontId="5" fillId="0" borderId="0" xfId="0" applyFont="1"/>
    <xf numFmtId="165" fontId="0" fillId="0" borderId="0" xfId="1" applyNumberFormat="1" applyFont="1"/>
    <xf numFmtId="0" fontId="5" fillId="0" borderId="1" xfId="0" applyFont="1" applyBorder="1"/>
    <xf numFmtId="0" fontId="0" fillId="0" borderId="6" xfId="0" applyBorder="1"/>
    <xf numFmtId="0" fontId="5" fillId="0" borderId="11" xfId="0" applyFont="1" applyBorder="1"/>
    <xf numFmtId="0" fontId="5" fillId="0" borderId="3" xfId="0" applyFont="1" applyBorder="1"/>
    <xf numFmtId="0" fontId="0" fillId="0" borderId="7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165" fontId="0" fillId="0" borderId="0" xfId="0" applyNumberFormat="1" applyBorder="1"/>
    <xf numFmtId="0" fontId="0" fillId="0" borderId="8" xfId="0" applyBorder="1"/>
    <xf numFmtId="0" fontId="0" fillId="0" borderId="14" xfId="0" applyBorder="1"/>
    <xf numFmtId="0" fontId="0" fillId="2" borderId="2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/>
    <xf numFmtId="0" fontId="5" fillId="0" borderId="0" xfId="0" applyFont="1" applyBorder="1"/>
    <xf numFmtId="2" fontId="5" fillId="0" borderId="12" xfId="0" applyNumberFormat="1" applyFont="1" applyBorder="1"/>
    <xf numFmtId="0" fontId="0" fillId="0" borderId="2" xfId="0" applyBorder="1"/>
    <xf numFmtId="0" fontId="0" fillId="0" borderId="16" xfId="0" applyBorder="1"/>
    <xf numFmtId="0" fontId="10" fillId="0" borderId="0" xfId="0" applyFont="1"/>
    <xf numFmtId="165" fontId="5" fillId="0" borderId="4" xfId="1" applyNumberFormat="1" applyFont="1" applyBorder="1"/>
    <xf numFmtId="0" fontId="0" fillId="0" borderId="4" xfId="0" applyBorder="1"/>
    <xf numFmtId="165" fontId="0" fillId="0" borderId="4" xfId="1" applyNumberFormat="1" applyFont="1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/>
    <xf numFmtId="0" fontId="11" fillId="0" borderId="0" xfId="0" applyFont="1"/>
    <xf numFmtId="165" fontId="0" fillId="0" borderId="15" xfId="0" applyNumberFormat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6" fillId="0" borderId="2" xfId="2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164" fontId="5" fillId="0" borderId="5" xfId="2" applyNumberFormat="1" applyFont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0" fillId="0" borderId="18" xfId="0" applyBorder="1"/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10" fontId="5" fillId="0" borderId="18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1" fillId="0" borderId="0" xfId="2" applyFont="1" applyFill="1" applyBorder="1" applyAlignment="1">
      <alignment horizontal="left"/>
    </xf>
    <xf numFmtId="0" fontId="1" fillId="0" borderId="7" xfId="0" applyFont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5" fillId="0" borderId="7" xfId="0" applyFont="1" applyFill="1" applyBorder="1"/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4" xfId="1" applyNumberFormat="1" applyFont="1" applyFill="1" applyBorder="1"/>
    <xf numFmtId="165" fontId="0" fillId="0" borderId="4" xfId="1" applyNumberFormat="1" applyFont="1" applyFill="1" applyBorder="1" applyAlignment="1">
      <alignment horizontal="right"/>
    </xf>
    <xf numFmtId="0" fontId="1" fillId="0" borderId="7" xfId="0" applyFont="1" applyFill="1" applyBorder="1"/>
    <xf numFmtId="0" fontId="0" fillId="3" borderId="7" xfId="0" applyFill="1" applyBorder="1"/>
    <xf numFmtId="0" fontId="1" fillId="0" borderId="8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Fill="1" applyBorder="1" applyAlignment="1">
      <alignment horizontal="center"/>
    </xf>
    <xf numFmtId="0" fontId="1" fillId="0" borderId="2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" fillId="0" borderId="7" xfId="2" applyFont="1" applyFill="1" applyBorder="1" applyAlignment="1">
      <alignment horizontal="left"/>
    </xf>
    <xf numFmtId="164" fontId="1" fillId="0" borderId="4" xfId="2" applyNumberFormat="1" applyFont="1" applyFill="1" applyBorder="1" applyAlignment="1">
      <alignment horizontal="center"/>
    </xf>
    <xf numFmtId="0" fontId="1" fillId="0" borderId="4" xfId="2" applyFont="1" applyFill="1" applyBorder="1"/>
    <xf numFmtId="0" fontId="1" fillId="0" borderId="0" xfId="2" applyFont="1" applyFill="1"/>
    <xf numFmtId="0" fontId="1" fillId="0" borderId="0" xfId="2" applyFont="1"/>
    <xf numFmtId="0" fontId="1" fillId="0" borderId="0" xfId="0" applyFont="1" applyFill="1" applyBorder="1"/>
    <xf numFmtId="0" fontId="1" fillId="0" borderId="0" xfId="2" applyFont="1" applyFill="1" applyAlignment="1">
      <alignment horizontal="center"/>
    </xf>
    <xf numFmtId="166" fontId="1" fillId="0" borderId="4" xfId="2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166" fontId="1" fillId="0" borderId="6" xfId="2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left"/>
    </xf>
    <xf numFmtId="164" fontId="1" fillId="0" borderId="6" xfId="2" applyNumberFormat="1" applyFont="1" applyFill="1" applyBorder="1" applyAlignment="1">
      <alignment horizontal="center"/>
    </xf>
    <xf numFmtId="0" fontId="1" fillId="0" borderId="8" xfId="2" applyFont="1" applyFill="1" applyBorder="1"/>
    <xf numFmtId="0" fontId="1" fillId="0" borderId="4" xfId="2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164" fontId="1" fillId="0" borderId="11" xfId="0" applyNumberFormat="1" applyFont="1" applyFill="1" applyBorder="1"/>
    <xf numFmtId="164" fontId="1" fillId="0" borderId="3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Fill="1" applyBorder="1"/>
    <xf numFmtId="164" fontId="1" fillId="0" borderId="12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4" fontId="7" fillId="4" borderId="0" xfId="0" applyNumberFormat="1" applyFont="1" applyFill="1"/>
    <xf numFmtId="167" fontId="7" fillId="4" borderId="0" xfId="0" applyNumberFormat="1" applyFont="1" applyFill="1"/>
    <xf numFmtId="164" fontId="7" fillId="0" borderId="0" xfId="0" applyNumberFormat="1" applyFont="1"/>
    <xf numFmtId="0" fontId="12" fillId="0" borderId="0" xfId="0" applyFont="1"/>
    <xf numFmtId="0" fontId="12" fillId="0" borderId="0" xfId="0" applyFont="1" applyFill="1" applyAlignment="1">
      <alignment horizontal="center"/>
    </xf>
    <xf numFmtId="0" fontId="1" fillId="5" borderId="4" xfId="2" applyFont="1" applyFill="1" applyBorder="1" applyAlignment="1">
      <alignment horizontal="center"/>
    </xf>
    <xf numFmtId="166" fontId="1" fillId="5" borderId="4" xfId="2" applyNumberFormat="1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1" fillId="5" borderId="7" xfId="2" applyFont="1" applyFill="1" applyBorder="1" applyAlignment="1">
      <alignment horizontal="left"/>
    </xf>
    <xf numFmtId="0" fontId="1" fillId="5" borderId="7" xfId="2" applyFont="1" applyFill="1" applyBorder="1" applyAlignment="1">
      <alignment horizontal="center"/>
    </xf>
    <xf numFmtId="164" fontId="1" fillId="5" borderId="4" xfId="2" applyNumberFormat="1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left"/>
    </xf>
    <xf numFmtId="0" fontId="5" fillId="5" borderId="6" xfId="2" applyFont="1" applyFill="1" applyBorder="1" applyAlignment="1">
      <alignment horizontal="center"/>
    </xf>
    <xf numFmtId="0" fontId="1" fillId="5" borderId="8" xfId="2" applyFont="1" applyFill="1" applyBorder="1" applyAlignment="1">
      <alignment horizontal="left"/>
    </xf>
    <xf numFmtId="164" fontId="1" fillId="5" borderId="6" xfId="2" applyNumberFormat="1" applyFont="1" applyFill="1" applyBorder="1" applyAlignment="1">
      <alignment horizontal="center"/>
    </xf>
    <xf numFmtId="0" fontId="6" fillId="0" borderId="7" xfId="2" applyFont="1" applyFill="1" applyBorder="1" applyAlignment="1">
      <alignment horizontal="left" wrapText="1"/>
    </xf>
    <xf numFmtId="0" fontId="1" fillId="5" borderId="6" xfId="2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68" fontId="0" fillId="0" borderId="18" xfId="0" applyNumberFormat="1" applyBorder="1"/>
    <xf numFmtId="0" fontId="1" fillId="0" borderId="0" xfId="2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/>
    <xf numFmtId="0" fontId="1" fillId="3" borderId="7" xfId="0" applyFont="1" applyFill="1" applyBorder="1"/>
    <xf numFmtId="169" fontId="0" fillId="3" borderId="4" xfId="0" applyNumberFormat="1" applyFill="1" applyBorder="1" applyAlignment="1">
      <alignment horizontal="right"/>
    </xf>
    <xf numFmtId="169" fontId="0" fillId="3" borderId="4" xfId="1" applyNumberFormat="1" applyFont="1" applyFill="1" applyBorder="1" applyAlignment="1">
      <alignment horizontal="right"/>
    </xf>
    <xf numFmtId="169" fontId="0" fillId="0" borderId="4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0" fillId="0" borderId="12" xfId="0" applyNumberFormat="1" applyFill="1" applyBorder="1" applyAlignment="1">
      <alignment horizontal="right"/>
    </xf>
    <xf numFmtId="169" fontId="0" fillId="0" borderId="6" xfId="0" applyNumberFormat="1" applyFill="1" applyBorder="1" applyAlignment="1">
      <alignment horizontal="right"/>
    </xf>
    <xf numFmtId="169" fontId="0" fillId="0" borderId="13" xfId="1" applyNumberFormat="1" applyFont="1" applyFill="1" applyBorder="1" applyAlignment="1">
      <alignment horizontal="right"/>
    </xf>
    <xf numFmtId="169" fontId="0" fillId="0" borderId="14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 horizontal="right"/>
    </xf>
    <xf numFmtId="169" fontId="0" fillId="3" borderId="0" xfId="0" applyNumberFormat="1" applyFill="1" applyBorder="1" applyAlignment="1">
      <alignment horizontal="right"/>
    </xf>
    <xf numFmtId="169" fontId="0" fillId="3" borderId="12" xfId="0" applyNumberFormat="1" applyFill="1" applyBorder="1" applyAlignment="1">
      <alignment horizontal="right"/>
    </xf>
    <xf numFmtId="169" fontId="0" fillId="3" borderId="6" xfId="0" applyNumberFormat="1" applyFill="1" applyBorder="1" applyAlignment="1">
      <alignment horizontal="right"/>
    </xf>
    <xf numFmtId="169" fontId="0" fillId="2" borderId="18" xfId="0" applyNumberFormat="1" applyFill="1" applyBorder="1"/>
    <xf numFmtId="169" fontId="0" fillId="2" borderId="17" xfId="0" applyNumberFormat="1" applyFill="1" applyBorder="1"/>
    <xf numFmtId="0" fontId="1" fillId="2" borderId="16" xfId="0" applyFont="1" applyFill="1" applyBorder="1"/>
    <xf numFmtId="169" fontId="0" fillId="0" borderId="4" xfId="0" applyNumberFormat="1" applyBorder="1"/>
    <xf numFmtId="169" fontId="0" fillId="0" borderId="0" xfId="0" applyNumberFormat="1" applyBorder="1"/>
    <xf numFmtId="169" fontId="0" fillId="0" borderId="12" xfId="0" applyNumberFormat="1" applyBorder="1"/>
    <xf numFmtId="169" fontId="0" fillId="0" borderId="6" xfId="0" applyNumberFormat="1" applyBorder="1"/>
    <xf numFmtId="169" fontId="0" fillId="0" borderId="13" xfId="1" applyNumberFormat="1" applyFont="1" applyBorder="1"/>
    <xf numFmtId="169" fontId="0" fillId="0" borderId="14" xfId="0" applyNumberFormat="1" applyBorder="1"/>
    <xf numFmtId="169" fontId="0" fillId="0" borderId="1" xfId="0" applyNumberFormat="1" applyBorder="1"/>
    <xf numFmtId="169" fontId="0" fillId="0" borderId="18" xfId="0" applyNumberFormat="1" applyBorder="1"/>
    <xf numFmtId="169" fontId="0" fillId="0" borderId="17" xfId="0" applyNumberFormat="1" applyBorder="1"/>
    <xf numFmtId="0" fontId="1" fillId="0" borderId="16" xfId="0" applyFont="1" applyBorder="1"/>
    <xf numFmtId="169" fontId="0" fillId="0" borderId="4" xfId="1" applyNumberFormat="1" applyFont="1" applyFill="1" applyBorder="1" applyAlignment="1">
      <alignment horizontal="right"/>
    </xf>
    <xf numFmtId="169" fontId="5" fillId="0" borderId="9" xfId="0" applyNumberFormat="1" applyFont="1" applyBorder="1"/>
    <xf numFmtId="169" fontId="0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5"/>
    <xf numFmtId="0" fontId="1" fillId="0" borderId="0" xfId="5" applyFont="1"/>
    <xf numFmtId="0" fontId="1" fillId="0" borderId="0" xfId="5" applyFont="1" applyAlignment="1">
      <alignment wrapText="1"/>
    </xf>
    <xf numFmtId="0" fontId="5" fillId="0" borderId="0" xfId="5" applyFont="1"/>
    <xf numFmtId="0" fontId="1" fillId="0" borderId="18" xfId="5" applyFont="1" applyBorder="1"/>
    <xf numFmtId="169" fontId="0" fillId="0" borderId="0" xfId="0" applyNumberFormat="1"/>
    <xf numFmtId="169" fontId="1" fillId="0" borderId="15" xfId="0" applyNumberFormat="1" applyFont="1" applyBorder="1"/>
    <xf numFmtId="170" fontId="0" fillId="0" borderId="18" xfId="1" applyNumberFormat="1" applyFont="1" applyBorder="1"/>
    <xf numFmtId="170" fontId="5" fillId="0" borderId="18" xfId="1" applyNumberFormat="1" applyFont="1" applyBorder="1"/>
    <xf numFmtId="0" fontId="1" fillId="0" borderId="11" xfId="0" applyFont="1" applyFill="1" applyBorder="1"/>
    <xf numFmtId="164" fontId="5" fillId="0" borderId="4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left"/>
    </xf>
    <xf numFmtId="0" fontId="6" fillId="5" borderId="7" xfId="2" applyFont="1" applyFill="1" applyBorder="1" applyAlignment="1">
      <alignment horizontal="left"/>
    </xf>
    <xf numFmtId="166" fontId="1" fillId="5" borderId="6" xfId="2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64" fontId="1" fillId="5" borderId="1" xfId="2" applyNumberFormat="1" applyFont="1" applyFill="1" applyBorder="1" applyAlignment="1">
      <alignment horizontal="center"/>
    </xf>
    <xf numFmtId="0" fontId="1" fillId="5" borderId="12" xfId="5" applyFont="1" applyFill="1" applyBorder="1"/>
    <xf numFmtId="164" fontId="1" fillId="5" borderId="12" xfId="2" applyNumberFormat="1" applyFont="1" applyFill="1" applyBorder="1" applyAlignment="1">
      <alignment horizontal="center"/>
    </xf>
    <xf numFmtId="0" fontId="1" fillId="5" borderId="4" xfId="2" applyFont="1" applyFill="1" applyBorder="1"/>
    <xf numFmtId="0" fontId="6" fillId="5" borderId="4" xfId="2" applyFont="1" applyFill="1" applyBorder="1" applyAlignment="1">
      <alignment horizontal="left"/>
    </xf>
    <xf numFmtId="0" fontId="1" fillId="5" borderId="0" xfId="0" applyFont="1" applyFill="1" applyAlignment="1">
      <alignment horizontal="justify"/>
    </xf>
    <xf numFmtId="0" fontId="1" fillId="5" borderId="4" xfId="2" applyFont="1" applyFill="1" applyBorder="1" applyAlignment="1">
      <alignment horizontal="left"/>
    </xf>
    <xf numFmtId="0" fontId="1" fillId="5" borderId="6" xfId="2" applyFont="1" applyFill="1" applyBorder="1" applyAlignment="1">
      <alignment horizontal="left"/>
    </xf>
    <xf numFmtId="0" fontId="1" fillId="5" borderId="0" xfId="0" applyFont="1" applyFill="1"/>
    <xf numFmtId="0" fontId="1" fillId="5" borderId="12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left"/>
    </xf>
    <xf numFmtId="166" fontId="5" fillId="0" borderId="5" xfId="2" applyNumberFormat="1" applyFont="1" applyFill="1" applyBorder="1" applyAlignment="1">
      <alignment horizontal="center"/>
    </xf>
    <xf numFmtId="0" fontId="5" fillId="0" borderId="4" xfId="0" applyFont="1" applyFill="1" applyBorder="1"/>
    <xf numFmtId="164" fontId="5" fillId="0" borderId="12" xfId="2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3" fillId="0" borderId="0" xfId="0" applyFont="1"/>
    <xf numFmtId="0" fontId="1" fillId="5" borderId="8" xfId="2" applyFont="1" applyFill="1" applyBorder="1" applyAlignment="1">
      <alignment horizontal="left" wrapText="1"/>
    </xf>
    <xf numFmtId="0" fontId="1" fillId="5" borderId="6" xfId="2" applyFont="1" applyFill="1" applyBorder="1" applyAlignment="1">
      <alignment horizontal="center" vertical="top"/>
    </xf>
    <xf numFmtId="164" fontId="1" fillId="5" borderId="6" xfId="2" applyNumberFormat="1" applyFont="1" applyFill="1" applyBorder="1" applyAlignment="1">
      <alignment horizontal="center" vertical="top"/>
    </xf>
    <xf numFmtId="0" fontId="1" fillId="5" borderId="6" xfId="2" applyFont="1" applyFill="1" applyBorder="1" applyAlignment="1">
      <alignment horizontal="left" wrapText="1"/>
    </xf>
    <xf numFmtId="0" fontId="1" fillId="5" borderId="7" xfId="2" applyFont="1" applyFill="1" applyBorder="1"/>
    <xf numFmtId="0" fontId="1" fillId="5" borderId="12" xfId="2" applyFont="1" applyFill="1" applyBorder="1" applyAlignment="1">
      <alignment horizontal="center" vertical="top"/>
    </xf>
    <xf numFmtId="0" fontId="1" fillId="5" borderId="4" xfId="2" applyFont="1" applyFill="1" applyBorder="1" applyAlignment="1">
      <alignment horizontal="left" wrapText="1"/>
    </xf>
    <xf numFmtId="164" fontId="1" fillId="5" borderId="4" xfId="2" applyNumberFormat="1" applyFont="1" applyFill="1" applyBorder="1" applyAlignment="1">
      <alignment horizontal="center" vertical="top"/>
    </xf>
    <xf numFmtId="171" fontId="1" fillId="0" borderId="4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17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9" xfId="0" applyFont="1" applyBorder="1" applyAlignment="1"/>
    <xf numFmtId="0" fontId="0" fillId="0" borderId="17" xfId="0" applyBorder="1" applyAlignment="1"/>
    <xf numFmtId="0" fontId="8" fillId="0" borderId="22" xfId="2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5" fillId="0" borderId="0" xfId="5" applyFont="1" applyAlignment="1">
      <alignment horizontal="left" vertical="top" wrapText="1"/>
    </xf>
  </cellXfs>
  <cellStyles count="7">
    <cellStyle name="Comma" xfId="1" builtinId="3"/>
    <cellStyle name="Comma 2" xfId="4"/>
    <cellStyle name="Comma 2 2" xfId="6"/>
    <cellStyle name="Normal" xfId="0" builtinId="0"/>
    <cellStyle name="Normal 2" xfId="3"/>
    <cellStyle name="Normal 2 2" xfId="5"/>
    <cellStyle name="Normal_Finance Income Service Options 2009.20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Normal="100" workbookViewId="0">
      <selection sqref="A1:XFD1048576"/>
    </sheetView>
  </sheetViews>
  <sheetFormatPr defaultRowHeight="12.75"/>
  <cols>
    <col min="1" max="1" width="48" customWidth="1"/>
    <col min="2" max="5" width="12.7109375" customWidth="1"/>
    <col min="6" max="6" width="8.85546875" customWidth="1"/>
  </cols>
  <sheetData>
    <row r="1" spans="1:6" s="2" customFormat="1">
      <c r="A1" s="148" t="s">
        <v>114</v>
      </c>
      <c r="B1" s="147"/>
      <c r="C1" s="147"/>
      <c r="D1" s="147"/>
      <c r="E1" s="147"/>
    </row>
    <row r="2" spans="1:6" s="146" customFormat="1">
      <c r="A2" s="145"/>
      <c r="B2" s="151" t="s">
        <v>96</v>
      </c>
      <c r="C2" s="149"/>
      <c r="D2" s="149"/>
      <c r="E2" s="149"/>
    </row>
    <row r="3" spans="1:6">
      <c r="A3" s="8"/>
      <c r="B3" s="202" t="s">
        <v>6</v>
      </c>
      <c r="C3" s="202" t="s">
        <v>7</v>
      </c>
      <c r="D3" s="202" t="s">
        <v>8</v>
      </c>
      <c r="E3" s="104" t="s">
        <v>42</v>
      </c>
    </row>
    <row r="4" spans="1:6">
      <c r="A4" s="8" t="s">
        <v>23</v>
      </c>
      <c r="B4" s="25">
        <v>12560830</v>
      </c>
      <c r="C4" s="25">
        <f>C34</f>
        <v>12320590</v>
      </c>
      <c r="D4" s="25">
        <f t="shared" ref="D4:E4" si="0">D34</f>
        <v>12390310</v>
      </c>
      <c r="E4" s="25">
        <f t="shared" si="0"/>
        <v>12295510</v>
      </c>
    </row>
    <row r="5" spans="1:6">
      <c r="A5" s="60" t="s">
        <v>24</v>
      </c>
      <c r="B5" s="157"/>
      <c r="C5" s="158"/>
      <c r="D5" s="157"/>
      <c r="E5" s="159"/>
    </row>
    <row r="6" spans="1:6">
      <c r="A6" s="72" t="s">
        <v>25</v>
      </c>
      <c r="B6" s="155"/>
      <c r="C6" s="156">
        <f>+Proposals!E84</f>
        <v>-838390</v>
      </c>
      <c r="D6" s="156">
        <f>+Proposals!F84</f>
        <v>-1108390</v>
      </c>
      <c r="E6" s="156">
        <f>+Proposals!G84</f>
        <v>-1394890</v>
      </c>
      <c r="F6" s="8"/>
    </row>
    <row r="7" spans="1:6">
      <c r="A7" s="60"/>
      <c r="B7" s="157"/>
      <c r="C7" s="158"/>
      <c r="D7" s="157"/>
      <c r="E7" s="159"/>
    </row>
    <row r="8" spans="1:6">
      <c r="A8" s="60"/>
      <c r="B8" s="160"/>
      <c r="C8" s="161"/>
      <c r="D8" s="160"/>
      <c r="E8" s="162"/>
    </row>
    <row r="9" spans="1:6">
      <c r="A9" s="72" t="s">
        <v>26</v>
      </c>
      <c r="B9" s="163">
        <f>SUM(B4:B8)</f>
        <v>12560830</v>
      </c>
      <c r="C9" s="164">
        <f>SUM(C4:C8)</f>
        <v>11482200</v>
      </c>
      <c r="D9" s="155">
        <f>SUM(D4:D8)</f>
        <v>11281920</v>
      </c>
      <c r="E9" s="165">
        <f>SUM(E4:E8)</f>
        <v>10900620</v>
      </c>
    </row>
    <row r="10" spans="1:6">
      <c r="A10" s="154" t="s">
        <v>97</v>
      </c>
      <c r="B10" s="166">
        <f>B40</f>
        <v>-275910</v>
      </c>
      <c r="C10" s="166">
        <f>SUM(C14:C19)-C9</f>
        <v>258690</v>
      </c>
      <c r="D10" s="166">
        <f t="shared" ref="D10:E10" si="1">SUM(D14:D19)-D9</f>
        <v>-273300</v>
      </c>
      <c r="E10" s="166">
        <f t="shared" si="1"/>
        <v>-273730</v>
      </c>
    </row>
    <row r="11" spans="1:6" ht="13.5" thickBot="1">
      <c r="A11" s="65" t="s">
        <v>27</v>
      </c>
      <c r="B11" s="66">
        <f>SUM(B9:B10)</f>
        <v>12284920</v>
      </c>
      <c r="C11" s="67">
        <f>+C9+C10</f>
        <v>11740890</v>
      </c>
      <c r="D11" s="67">
        <f>+D10+D9</f>
        <v>11008620</v>
      </c>
      <c r="E11" s="67">
        <f>+E10+E9</f>
        <v>10626890</v>
      </c>
    </row>
    <row r="12" spans="1:6" ht="13.5" thickTop="1">
      <c r="A12" s="60"/>
      <c r="B12" s="61"/>
      <c r="C12" s="62"/>
      <c r="D12" s="61"/>
      <c r="E12" s="63"/>
    </row>
    <row r="13" spans="1:6">
      <c r="A13" s="60" t="s">
        <v>24</v>
      </c>
      <c r="B13" s="61"/>
      <c r="C13" s="68"/>
      <c r="D13" s="61"/>
      <c r="E13" s="63"/>
    </row>
    <row r="14" spans="1:6">
      <c r="A14" s="60" t="s">
        <v>28</v>
      </c>
      <c r="B14" s="64">
        <f>5128450+1050670</f>
        <v>6179120</v>
      </c>
      <c r="C14" s="64">
        <v>5336610</v>
      </c>
      <c r="D14" s="64">
        <v>4499850</v>
      </c>
      <c r="E14" s="64">
        <v>4152000</v>
      </c>
    </row>
    <row r="15" spans="1:6">
      <c r="A15" s="60" t="s">
        <v>117</v>
      </c>
      <c r="B15" s="64"/>
      <c r="C15" s="64">
        <v>50000</v>
      </c>
      <c r="D15" s="64">
        <v>50000</v>
      </c>
      <c r="E15" s="64">
        <v>0</v>
      </c>
    </row>
    <row r="16" spans="1:6">
      <c r="A16" s="60" t="s">
        <v>43</v>
      </c>
      <c r="B16" s="69">
        <v>108650</v>
      </c>
      <c r="C16" s="64">
        <v>107030</v>
      </c>
      <c r="D16" s="64">
        <v>106990</v>
      </c>
      <c r="E16" s="64">
        <v>0</v>
      </c>
    </row>
    <row r="17" spans="1:5">
      <c r="A17" s="60" t="s">
        <v>44</v>
      </c>
      <c r="B17" s="64">
        <v>16400</v>
      </c>
      <c r="C17" s="64">
        <v>16400</v>
      </c>
      <c r="D17" s="64">
        <v>0</v>
      </c>
      <c r="E17" s="64">
        <v>0</v>
      </c>
    </row>
    <row r="18" spans="1:5">
      <c r="A18" s="71" t="s">
        <v>45</v>
      </c>
      <c r="B18" s="70">
        <v>28630</v>
      </c>
      <c r="C18" s="64"/>
      <c r="D18" s="64">
        <v>0</v>
      </c>
      <c r="E18" s="64">
        <v>0</v>
      </c>
    </row>
    <row r="19" spans="1:5">
      <c r="A19" s="60" t="s">
        <v>29</v>
      </c>
      <c r="B19" s="64">
        <v>5952120</v>
      </c>
      <c r="C19" s="64">
        <v>6230850</v>
      </c>
      <c r="D19" s="64">
        <v>6351780</v>
      </c>
      <c r="E19" s="64">
        <v>6474890</v>
      </c>
    </row>
    <row r="20" spans="1:5">
      <c r="A20" s="8"/>
      <c r="B20" s="28"/>
      <c r="C20" s="29"/>
      <c r="D20" s="28"/>
      <c r="E20" s="30"/>
    </row>
    <row r="21" spans="1:5">
      <c r="A21" s="153" t="s">
        <v>99</v>
      </c>
      <c r="B21" s="61"/>
      <c r="C21" s="62"/>
      <c r="D21" s="61"/>
      <c r="E21" s="63"/>
    </row>
    <row r="22" spans="1:5">
      <c r="A22" s="60" t="s">
        <v>39</v>
      </c>
      <c r="B22" s="198">
        <v>197.62</v>
      </c>
      <c r="C22" s="199">
        <v>201.45</v>
      </c>
      <c r="D22" s="200">
        <f>ROUND(C22*1.0194,2)</f>
        <v>205.36</v>
      </c>
      <c r="E22" s="201">
        <f>ROUND(D22*1.0194,2)</f>
        <v>209.34</v>
      </c>
    </row>
    <row r="23" spans="1:5">
      <c r="A23" s="13"/>
      <c r="B23" s="5"/>
      <c r="C23" s="11"/>
      <c r="D23" s="5"/>
      <c r="E23" s="14"/>
    </row>
    <row r="25" spans="1:5" ht="25.5">
      <c r="A25" s="15" t="s">
        <v>30</v>
      </c>
      <c r="B25" s="75" t="s">
        <v>46</v>
      </c>
      <c r="C25" s="75" t="s">
        <v>7</v>
      </c>
      <c r="D25" s="75" t="s">
        <v>8</v>
      </c>
      <c r="E25" s="75" t="s">
        <v>42</v>
      </c>
    </row>
    <row r="26" spans="1:5">
      <c r="A26" s="16"/>
      <c r="B26" s="32" t="s">
        <v>31</v>
      </c>
      <c r="C26" s="17" t="s">
        <v>31</v>
      </c>
      <c r="D26" s="32" t="s">
        <v>31</v>
      </c>
      <c r="E26" s="18" t="s">
        <v>31</v>
      </c>
    </row>
    <row r="27" spans="1:5">
      <c r="A27" s="19" t="s">
        <v>33</v>
      </c>
      <c r="B27" s="167">
        <v>2168</v>
      </c>
      <c r="C27" s="168">
        <f>B29</f>
        <v>1892</v>
      </c>
      <c r="D27" s="168">
        <f>C29</f>
        <v>2151</v>
      </c>
      <c r="E27" s="168">
        <f>D29</f>
        <v>1878</v>
      </c>
    </row>
    <row r="28" spans="1:5">
      <c r="A28" s="169" t="s">
        <v>97</v>
      </c>
      <c r="B28" s="167">
        <f>ROUND(SUM(B10/1000),0)</f>
        <v>-276</v>
      </c>
      <c r="C28" s="168">
        <f>ROUND(SUM(C10/1000),0)</f>
        <v>259</v>
      </c>
      <c r="D28" s="168">
        <f>ROUND(SUM(D10/1000),0)</f>
        <v>-273</v>
      </c>
      <c r="E28" s="168">
        <f>ROUND(SUM(E10/1000),0)</f>
        <v>-274</v>
      </c>
    </row>
    <row r="29" spans="1:5">
      <c r="A29" s="16" t="s">
        <v>32</v>
      </c>
      <c r="B29" s="167">
        <f>B27+B28</f>
        <v>1892</v>
      </c>
      <c r="C29" s="168">
        <f>C27+C28</f>
        <v>2151</v>
      </c>
      <c r="D29" s="168">
        <f>D27+D28</f>
        <v>1878</v>
      </c>
      <c r="E29" s="168">
        <f>E27+E28</f>
        <v>1604</v>
      </c>
    </row>
    <row r="30" spans="1:5">
      <c r="A30" s="193"/>
    </row>
    <row r="32" spans="1:5">
      <c r="A32" s="148" t="s">
        <v>115</v>
      </c>
      <c r="B32" s="4"/>
      <c r="C32" s="6"/>
      <c r="D32" s="4"/>
      <c r="E32" s="7"/>
    </row>
    <row r="33" spans="1:7" ht="25.5">
      <c r="A33" s="8"/>
      <c r="B33" s="203" t="s">
        <v>46</v>
      </c>
      <c r="C33" s="202" t="s">
        <v>7</v>
      </c>
      <c r="D33" s="204" t="s">
        <v>8</v>
      </c>
      <c r="E33" s="104" t="s">
        <v>42</v>
      </c>
      <c r="G33" s="9"/>
    </row>
    <row r="34" spans="1:7">
      <c r="A34" s="8" t="s">
        <v>23</v>
      </c>
      <c r="B34" s="25">
        <v>12560830</v>
      </c>
      <c r="C34" s="25">
        <v>12320590</v>
      </c>
      <c r="D34" s="25">
        <v>12390310</v>
      </c>
      <c r="E34" s="25">
        <v>12295510</v>
      </c>
    </row>
    <row r="35" spans="1:7">
      <c r="A35" s="8" t="s">
        <v>24</v>
      </c>
      <c r="B35" s="26"/>
      <c r="C35" s="9"/>
      <c r="D35" s="26"/>
      <c r="E35" s="10"/>
    </row>
    <row r="36" spans="1:7">
      <c r="A36" s="153" t="s">
        <v>98</v>
      </c>
      <c r="B36" s="157"/>
      <c r="C36" s="180">
        <v>-828390</v>
      </c>
      <c r="D36" s="180">
        <v>-1145390</v>
      </c>
      <c r="E36" s="180">
        <v>-1431890</v>
      </c>
    </row>
    <row r="37" spans="1:7">
      <c r="A37" s="8"/>
      <c r="B37" s="170"/>
      <c r="C37" s="171"/>
      <c r="D37" s="170"/>
      <c r="E37" s="172"/>
    </row>
    <row r="38" spans="1:7">
      <c r="A38" s="8"/>
      <c r="B38" s="173"/>
      <c r="C38" s="174"/>
      <c r="D38" s="173"/>
      <c r="E38" s="175"/>
    </row>
    <row r="39" spans="1:7">
      <c r="A39" s="8" t="s">
        <v>26</v>
      </c>
      <c r="B39" s="176">
        <f>SUM(B34:B38)</f>
        <v>12560830</v>
      </c>
      <c r="C39" s="171">
        <f>SUM(C34:C38)</f>
        <v>11492200</v>
      </c>
      <c r="D39" s="170">
        <f>SUM(D34:D38)</f>
        <v>11244920</v>
      </c>
      <c r="E39" s="172">
        <f>SUM(E34:E38)</f>
        <v>10863620</v>
      </c>
    </row>
    <row r="40" spans="1:7">
      <c r="A40" s="152" t="s">
        <v>97</v>
      </c>
      <c r="B40" s="160">
        <v>-275910</v>
      </c>
      <c r="C40" s="160">
        <v>248690</v>
      </c>
      <c r="D40" s="160">
        <v>-236300</v>
      </c>
      <c r="E40" s="160">
        <v>-236730</v>
      </c>
    </row>
    <row r="41" spans="1:7" ht="13.5" thickBot="1">
      <c r="A41" s="1" t="s">
        <v>27</v>
      </c>
      <c r="B41" s="181">
        <f>SUM(B39:B40)</f>
        <v>12284920</v>
      </c>
      <c r="C41" s="181">
        <f t="shared" ref="C41:E41" si="2">SUM(C39:C40)</f>
        <v>11740890</v>
      </c>
      <c r="D41" s="181">
        <f t="shared" si="2"/>
        <v>11008620</v>
      </c>
      <c r="E41" s="181">
        <f t="shared" si="2"/>
        <v>10626890</v>
      </c>
    </row>
    <row r="42" spans="1:7" ht="13.5" thickTop="1">
      <c r="A42" s="8"/>
      <c r="B42" s="26"/>
      <c r="C42" s="9"/>
      <c r="D42" s="26"/>
      <c r="E42" s="10"/>
    </row>
    <row r="43" spans="1:7">
      <c r="A43" s="8" t="s">
        <v>24</v>
      </c>
      <c r="B43" s="26"/>
      <c r="C43" s="12"/>
      <c r="D43" s="26"/>
      <c r="E43" s="10"/>
    </row>
    <row r="44" spans="1:7">
      <c r="A44" s="60" t="s">
        <v>28</v>
      </c>
      <c r="B44" s="64">
        <f>5128450+1050670</f>
        <v>6179120</v>
      </c>
      <c r="C44" s="64">
        <v>5336610</v>
      </c>
      <c r="D44" s="64">
        <v>4499850</v>
      </c>
      <c r="E44" s="64">
        <v>4152000</v>
      </c>
    </row>
    <row r="45" spans="1:7">
      <c r="A45" s="60" t="s">
        <v>117</v>
      </c>
      <c r="B45" s="64"/>
      <c r="C45" s="64">
        <v>50000</v>
      </c>
      <c r="D45" s="64">
        <v>50000</v>
      </c>
      <c r="E45" s="64">
        <v>0</v>
      </c>
    </row>
    <row r="46" spans="1:7">
      <c r="A46" s="60" t="s">
        <v>43</v>
      </c>
      <c r="B46" s="69">
        <v>108650</v>
      </c>
      <c r="C46" s="64">
        <v>107030</v>
      </c>
      <c r="D46" s="64">
        <v>106990</v>
      </c>
      <c r="E46" s="64">
        <v>0</v>
      </c>
    </row>
    <row r="47" spans="1:7">
      <c r="A47" s="60" t="s">
        <v>44</v>
      </c>
      <c r="B47" s="64">
        <v>16400</v>
      </c>
      <c r="C47" s="64">
        <v>16400</v>
      </c>
      <c r="D47" s="64">
        <v>0</v>
      </c>
      <c r="E47" s="64">
        <v>0</v>
      </c>
    </row>
    <row r="48" spans="1:7">
      <c r="A48" s="71" t="s">
        <v>45</v>
      </c>
      <c r="B48" s="70">
        <v>28630</v>
      </c>
      <c r="C48" s="64">
        <v>0</v>
      </c>
      <c r="D48" s="64">
        <v>0</v>
      </c>
      <c r="E48" s="64">
        <v>0</v>
      </c>
    </row>
    <row r="49" spans="1:5">
      <c r="A49" s="60" t="s">
        <v>29</v>
      </c>
      <c r="B49" s="64">
        <v>5952120</v>
      </c>
      <c r="C49" s="64">
        <v>6230850</v>
      </c>
      <c r="D49" s="64">
        <v>6351780</v>
      </c>
      <c r="E49" s="64">
        <v>6474890</v>
      </c>
    </row>
    <row r="50" spans="1:5">
      <c r="A50" s="59"/>
      <c r="B50" s="27"/>
      <c r="C50" s="31"/>
      <c r="D50" s="26"/>
      <c r="E50" s="10"/>
    </row>
    <row r="51" spans="1:5">
      <c r="A51" s="8"/>
      <c r="B51" s="26"/>
      <c r="C51" s="9"/>
      <c r="D51" s="26"/>
      <c r="E51" s="10"/>
    </row>
    <row r="52" spans="1:5">
      <c r="A52" s="8"/>
      <c r="B52" s="33"/>
      <c r="C52" s="20"/>
      <c r="D52" s="34"/>
      <c r="E52" s="21"/>
    </row>
    <row r="53" spans="1:5">
      <c r="A53" s="13"/>
      <c r="B53" s="5"/>
      <c r="C53" s="11"/>
      <c r="D53" s="5"/>
      <c r="E53" s="14"/>
    </row>
    <row r="55" spans="1:5" ht="25.5">
      <c r="A55" s="22" t="s">
        <v>30</v>
      </c>
      <c r="B55" s="75" t="s">
        <v>46</v>
      </c>
      <c r="C55" s="75" t="s">
        <v>7</v>
      </c>
      <c r="D55" s="75" t="s">
        <v>8</v>
      </c>
      <c r="E55" s="75" t="s">
        <v>42</v>
      </c>
    </row>
    <row r="56" spans="1:5">
      <c r="A56" s="13"/>
      <c r="B56" s="32" t="s">
        <v>31</v>
      </c>
      <c r="C56" s="17" t="s">
        <v>31</v>
      </c>
      <c r="D56" s="32" t="s">
        <v>31</v>
      </c>
      <c r="E56" s="18" t="s">
        <v>31</v>
      </c>
    </row>
    <row r="57" spans="1:5">
      <c r="A57" s="23" t="s">
        <v>33</v>
      </c>
      <c r="B57" s="177">
        <f>+B27</f>
        <v>2168</v>
      </c>
      <c r="C57" s="178">
        <f>B59</f>
        <v>1892</v>
      </c>
      <c r="D57" s="178">
        <f>C59</f>
        <v>2141</v>
      </c>
      <c r="E57" s="178">
        <f>D59</f>
        <v>1905</v>
      </c>
    </row>
    <row r="58" spans="1:5">
      <c r="A58" s="179" t="s">
        <v>97</v>
      </c>
      <c r="B58" s="167">
        <f>ROUND(SUM(B40/1000),0)</f>
        <v>-276</v>
      </c>
      <c r="C58" s="168">
        <f>ROUND(SUM(C40/1000),0)</f>
        <v>249</v>
      </c>
      <c r="D58" s="168">
        <f>ROUND(SUM(D40/1000),0)</f>
        <v>-236</v>
      </c>
      <c r="E58" s="168">
        <f>ROUND(SUM(E40/1000),0)</f>
        <v>-237</v>
      </c>
    </row>
    <row r="59" spans="1:5">
      <c r="A59" s="13" t="s">
        <v>32</v>
      </c>
      <c r="B59" s="177">
        <f>B57+B58</f>
        <v>1892</v>
      </c>
      <c r="C59" s="178">
        <f>C57+C58</f>
        <v>2141</v>
      </c>
      <c r="D59" s="178">
        <f>D57+D58</f>
        <v>1905</v>
      </c>
      <c r="E59" s="178">
        <f>E57+E58</f>
        <v>1668</v>
      </c>
    </row>
    <row r="61" spans="1:5">
      <c r="A61" t="str">
        <f ca="1">CELL("filename")</f>
        <v>\\Client\I$\Accountancy\001Budget 2013\Alternative Budget proposals\Liberal\[20140102Liberal&amp;Independent-LiberalGroupProposalsV3.xlsx]Proposals</v>
      </c>
    </row>
  </sheetData>
  <phoneticPr fontId="9" type="noConversion"/>
  <printOptions horizontalCentered="1"/>
  <pageMargins left="0.59055118110236227" right="0.59055118110236227" top="0.98425196850393704" bottom="0.59055118110236227" header="0.31496062992125984" footer="0.51181102362204722"/>
  <pageSetup paperSize="9" scale="93" orientation="portrait" r:id="rId1"/>
  <headerFooter alignWithMargins="0">
    <oddHeader xml:space="preserve">&amp;C&amp;"Arial,Bold"&amp;UWYRE FOREST DISTRICT COUNCIL
LIBERAL AND INDEPENDENT - LIBERAL GROUP PROPOSALS 2014/15 ONWARDS
STRATEGIC REVIEW COMMITTEE 10TH FEBRUARY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Normal="100" workbookViewId="0">
      <selection activeCell="E86" sqref="E86"/>
    </sheetView>
  </sheetViews>
  <sheetFormatPr defaultColWidth="9.140625" defaultRowHeight="12.75"/>
  <cols>
    <col min="1" max="1" width="9.7109375" style="123" bestFit="1" customWidth="1"/>
    <col min="2" max="2" width="13.85546875" style="124" customWidth="1"/>
    <col min="3" max="3" width="48.5703125" style="123" bestFit="1" customWidth="1"/>
    <col min="4" max="4" width="4.42578125" style="123" customWidth="1"/>
    <col min="5" max="8" width="15.7109375" style="123" customWidth="1"/>
    <col min="9" max="16384" width="9.140625" style="123"/>
  </cols>
  <sheetData>
    <row r="1" spans="1:8" s="57" customFormat="1" ht="15.75">
      <c r="B1" s="237" t="s">
        <v>0</v>
      </c>
      <c r="C1" s="237"/>
      <c r="D1" s="237"/>
      <c r="E1" s="237"/>
      <c r="F1" s="237"/>
      <c r="G1" s="237"/>
      <c r="H1" s="237"/>
    </row>
    <row r="2" spans="1:8" s="57" customFormat="1">
      <c r="B2" s="77"/>
      <c r="C2" s="78"/>
      <c r="D2" s="78"/>
      <c r="E2" s="78"/>
    </row>
    <row r="3" spans="1:8" s="57" customFormat="1" ht="15.75">
      <c r="B3" s="238" t="s">
        <v>116</v>
      </c>
      <c r="C3" s="238"/>
      <c r="D3" s="238"/>
      <c r="E3" s="238"/>
      <c r="F3" s="238"/>
      <c r="G3" s="238"/>
      <c r="H3" s="238"/>
    </row>
    <row r="4" spans="1:8" s="57" customFormat="1">
      <c r="C4" s="77"/>
      <c r="D4" s="78"/>
      <c r="E4" s="78"/>
      <c r="F4" s="78"/>
    </row>
    <row r="5" spans="1:8" s="57" customFormat="1">
      <c r="A5" s="79"/>
      <c r="B5" s="37"/>
      <c r="C5" s="38"/>
      <c r="D5" s="79"/>
      <c r="E5" s="239" t="s">
        <v>47</v>
      </c>
      <c r="F5" s="239"/>
      <c r="G5" s="240"/>
      <c r="H5" s="241"/>
    </row>
    <row r="6" spans="1:8" s="57" customFormat="1">
      <c r="A6" s="149" t="s">
        <v>48</v>
      </c>
      <c r="B6" s="150" t="s">
        <v>1</v>
      </c>
      <c r="C6" s="45" t="s">
        <v>2</v>
      </c>
      <c r="D6" s="150"/>
      <c r="E6" s="39"/>
      <c r="F6" s="40"/>
      <c r="G6" s="40"/>
      <c r="H6" s="40" t="s">
        <v>3</v>
      </c>
    </row>
    <row r="7" spans="1:8" s="57" customFormat="1">
      <c r="A7" s="80"/>
      <c r="B7" s="150" t="s">
        <v>4</v>
      </c>
      <c r="C7" s="45" t="s">
        <v>40</v>
      </c>
      <c r="D7" s="150" t="s">
        <v>5</v>
      </c>
      <c r="E7" s="150" t="s">
        <v>7</v>
      </c>
      <c r="F7" s="150" t="s">
        <v>8</v>
      </c>
      <c r="G7" s="150" t="s">
        <v>42</v>
      </c>
      <c r="H7" s="41">
        <v>42825</v>
      </c>
    </row>
    <row r="8" spans="1:8" s="57" customFormat="1" ht="13.5" thickBot="1">
      <c r="A8" s="81"/>
      <c r="B8" s="82"/>
      <c r="C8" s="83"/>
      <c r="D8" s="84"/>
      <c r="E8" s="85" t="s">
        <v>9</v>
      </c>
      <c r="F8" s="84" t="s">
        <v>9</v>
      </c>
      <c r="G8" s="84" t="s">
        <v>9</v>
      </c>
      <c r="H8" s="84" t="s">
        <v>9</v>
      </c>
    </row>
    <row r="9" spans="1:8" s="57" customFormat="1" ht="13.5" customHeight="1" thickTop="1">
      <c r="B9" s="242" t="s">
        <v>19</v>
      </c>
      <c r="C9" s="243"/>
      <c r="D9" s="243"/>
      <c r="E9" s="243"/>
      <c r="F9" s="243"/>
      <c r="G9" s="243"/>
      <c r="H9" s="244"/>
    </row>
    <row r="10" spans="1:8" s="57" customFormat="1" ht="12.75" customHeight="1">
      <c r="B10" s="234"/>
      <c r="C10" s="235"/>
      <c r="D10" s="235"/>
      <c r="E10" s="235"/>
      <c r="F10" s="235"/>
      <c r="G10" s="235"/>
      <c r="H10" s="236"/>
    </row>
    <row r="11" spans="1:8" s="94" customFormat="1">
      <c r="A11" s="93"/>
      <c r="B11" s="89" t="s">
        <v>53</v>
      </c>
      <c r="C11" s="49" t="s">
        <v>54</v>
      </c>
      <c r="D11" s="89"/>
      <c r="E11" s="97"/>
      <c r="F11" s="97"/>
      <c r="G11" s="97"/>
      <c r="H11" s="97"/>
    </row>
    <row r="12" spans="1:8" s="94" customFormat="1">
      <c r="A12" s="93"/>
      <c r="B12" s="89"/>
      <c r="C12" s="49" t="s">
        <v>55</v>
      </c>
      <c r="D12" s="89" t="s">
        <v>10</v>
      </c>
      <c r="E12" s="91">
        <v>0</v>
      </c>
      <c r="F12" s="91">
        <v>5000000</v>
      </c>
      <c r="G12" s="91">
        <v>0</v>
      </c>
      <c r="H12" s="91">
        <v>0</v>
      </c>
    </row>
    <row r="13" spans="1:8" s="94" customFormat="1">
      <c r="A13" s="96">
        <v>2</v>
      </c>
      <c r="B13" s="89"/>
      <c r="C13" s="90" t="s">
        <v>56</v>
      </c>
      <c r="D13" s="89" t="s">
        <v>11</v>
      </c>
      <c r="E13" s="91">
        <v>0</v>
      </c>
      <c r="F13" s="91">
        <v>-39000</v>
      </c>
      <c r="G13" s="91">
        <v>-71500</v>
      </c>
      <c r="H13" s="91">
        <v>-71500</v>
      </c>
    </row>
    <row r="14" spans="1:8" s="94" customFormat="1">
      <c r="A14" s="93"/>
      <c r="B14" s="89"/>
      <c r="C14" s="90" t="s">
        <v>57</v>
      </c>
      <c r="D14" s="89" t="s">
        <v>12</v>
      </c>
      <c r="E14" s="97">
        <v>0</v>
      </c>
      <c r="F14" s="97">
        <v>0</v>
      </c>
      <c r="G14" s="97">
        <v>0</v>
      </c>
      <c r="H14" s="97">
        <v>0</v>
      </c>
    </row>
    <row r="15" spans="1:8" s="94" customFormat="1">
      <c r="A15" s="93"/>
      <c r="B15" s="98"/>
      <c r="C15" s="100" t="s">
        <v>58</v>
      </c>
      <c r="D15" s="98"/>
      <c r="E15" s="99"/>
      <c r="F15" s="99"/>
      <c r="G15" s="99"/>
      <c r="H15" s="99"/>
    </row>
    <row r="16" spans="1:8" s="57" customFormat="1">
      <c r="B16" s="86" t="s">
        <v>49</v>
      </c>
      <c r="C16" s="44" t="s">
        <v>50</v>
      </c>
      <c r="D16" s="87"/>
      <c r="E16" s="88"/>
      <c r="F16" s="88"/>
      <c r="G16" s="88"/>
      <c r="H16" s="88"/>
    </row>
    <row r="17" spans="1:8" s="57" customFormat="1">
      <c r="A17" s="78"/>
      <c r="B17" s="89"/>
      <c r="C17" s="90" t="s">
        <v>51</v>
      </c>
      <c r="D17" s="89" t="s">
        <v>10</v>
      </c>
      <c r="E17" s="91">
        <v>0</v>
      </c>
      <c r="F17" s="91">
        <v>0</v>
      </c>
      <c r="G17" s="91">
        <v>0</v>
      </c>
      <c r="H17" s="91">
        <v>0</v>
      </c>
    </row>
    <row r="18" spans="1:8" s="57" customFormat="1">
      <c r="A18" s="77">
        <v>3</v>
      </c>
      <c r="B18" s="92"/>
      <c r="C18" s="90"/>
      <c r="D18" s="89" t="s">
        <v>11</v>
      </c>
      <c r="E18" s="91">
        <v>90000</v>
      </c>
      <c r="F18" s="91">
        <v>90000</v>
      </c>
      <c r="G18" s="91">
        <v>90000</v>
      </c>
      <c r="H18" s="91">
        <v>90000</v>
      </c>
    </row>
    <row r="19" spans="1:8" s="57" customFormat="1">
      <c r="A19" s="78"/>
      <c r="B19" s="98"/>
      <c r="C19" s="73"/>
      <c r="D19" s="98" t="s">
        <v>12</v>
      </c>
      <c r="E19" s="101">
        <v>0</v>
      </c>
      <c r="F19" s="101">
        <v>0</v>
      </c>
      <c r="G19" s="101">
        <v>0</v>
      </c>
      <c r="H19" s="101">
        <v>0</v>
      </c>
    </row>
    <row r="20" spans="1:8" s="57" customFormat="1" ht="12.75" customHeight="1">
      <c r="A20" s="78"/>
      <c r="B20" s="231" t="s">
        <v>20</v>
      </c>
      <c r="C20" s="232"/>
      <c r="D20" s="232"/>
      <c r="E20" s="232"/>
      <c r="F20" s="232"/>
      <c r="G20" s="232"/>
      <c r="H20" s="233"/>
    </row>
    <row r="21" spans="1:8" s="57" customFormat="1" ht="12.75" customHeight="1">
      <c r="A21" s="78"/>
      <c r="B21" s="234"/>
      <c r="C21" s="235"/>
      <c r="D21" s="235"/>
      <c r="E21" s="235"/>
      <c r="F21" s="235"/>
      <c r="G21" s="235"/>
      <c r="H21" s="236"/>
    </row>
    <row r="22" spans="1:8" s="57" customFormat="1">
      <c r="A22" s="78"/>
      <c r="B22" s="125" t="s">
        <v>41</v>
      </c>
      <c r="C22" s="196" t="s">
        <v>59</v>
      </c>
      <c r="D22" s="125"/>
      <c r="E22" s="130"/>
      <c r="F22" s="130"/>
      <c r="G22" s="130"/>
      <c r="H22" s="130"/>
    </row>
    <row r="23" spans="1:8" s="57" customFormat="1">
      <c r="A23" s="78"/>
      <c r="B23" s="125"/>
      <c r="C23" s="128" t="s">
        <v>122</v>
      </c>
      <c r="D23" s="125" t="s">
        <v>10</v>
      </c>
      <c r="E23" s="130">
        <v>0</v>
      </c>
      <c r="F23" s="130">
        <v>0</v>
      </c>
      <c r="G23" s="130">
        <v>0</v>
      </c>
      <c r="H23" s="130">
        <v>0</v>
      </c>
    </row>
    <row r="24" spans="1:8" s="57" customFormat="1">
      <c r="A24" s="77">
        <v>4</v>
      </c>
      <c r="B24" s="208"/>
      <c r="C24" s="128" t="s">
        <v>141</v>
      </c>
      <c r="D24" s="125" t="s">
        <v>11</v>
      </c>
      <c r="E24" s="130">
        <v>-42000</v>
      </c>
      <c r="F24" s="130">
        <v>-70000</v>
      </c>
      <c r="G24" s="130">
        <v>-90000</v>
      </c>
      <c r="H24" s="130">
        <v>-90000</v>
      </c>
    </row>
    <row r="25" spans="1:8" s="57" customFormat="1">
      <c r="A25" s="78"/>
      <c r="B25" s="137"/>
      <c r="C25" s="212" t="s">
        <v>137</v>
      </c>
      <c r="D25" s="137" t="s">
        <v>12</v>
      </c>
      <c r="E25" s="135">
        <v>0</v>
      </c>
      <c r="F25" s="135">
        <v>0</v>
      </c>
      <c r="G25" s="135">
        <v>0</v>
      </c>
      <c r="H25" s="135">
        <v>0</v>
      </c>
    </row>
    <row r="26" spans="1:8" s="57" customFormat="1">
      <c r="A26" s="78"/>
      <c r="B26" s="131" t="s">
        <v>41</v>
      </c>
      <c r="C26" s="132" t="s">
        <v>67</v>
      </c>
      <c r="D26" s="125"/>
      <c r="E26" s="130"/>
      <c r="F26" s="130"/>
      <c r="G26" s="130"/>
      <c r="H26" s="130"/>
    </row>
    <row r="27" spans="1:8" s="57" customFormat="1">
      <c r="A27" s="78"/>
      <c r="B27" s="125"/>
      <c r="C27" s="213" t="s">
        <v>68</v>
      </c>
      <c r="D27" s="125" t="s">
        <v>10</v>
      </c>
      <c r="E27" s="130">
        <v>0</v>
      </c>
      <c r="F27" s="130">
        <v>0</v>
      </c>
      <c r="G27" s="130">
        <v>0</v>
      </c>
      <c r="H27" s="130">
        <v>0</v>
      </c>
    </row>
    <row r="28" spans="1:8" s="57" customFormat="1">
      <c r="A28" s="77">
        <v>5</v>
      </c>
      <c r="B28" s="208"/>
      <c r="C28" s="128" t="s">
        <v>121</v>
      </c>
      <c r="D28" s="125" t="s">
        <v>11</v>
      </c>
      <c r="E28" s="130">
        <f>-300000-E29</f>
        <v>-259000</v>
      </c>
      <c r="F28" s="130">
        <f>-350000-F29</f>
        <v>-265000</v>
      </c>
      <c r="G28" s="130">
        <f>-500000-G29</f>
        <v>-415000</v>
      </c>
      <c r="H28" s="130">
        <f>-500000-H29</f>
        <v>-415000</v>
      </c>
    </row>
    <row r="29" spans="1:8" s="57" customFormat="1" ht="37.5" customHeight="1">
      <c r="A29" s="77"/>
      <c r="B29" s="225"/>
      <c r="C29" s="227" t="s">
        <v>138</v>
      </c>
      <c r="D29" s="226" t="s">
        <v>11</v>
      </c>
      <c r="E29" s="228">
        <v>-41000</v>
      </c>
      <c r="F29" s="228">
        <v>-85000</v>
      </c>
      <c r="G29" s="228">
        <v>-85000</v>
      </c>
      <c r="H29" s="228">
        <v>-85000</v>
      </c>
    </row>
    <row r="30" spans="1:8" s="57" customFormat="1">
      <c r="A30" s="78"/>
      <c r="B30" s="137"/>
      <c r="C30" s="224"/>
      <c r="D30" s="222" t="s">
        <v>12</v>
      </c>
      <c r="E30" s="223">
        <v>-9</v>
      </c>
      <c r="F30" s="223">
        <f>-11</f>
        <v>-11</v>
      </c>
      <c r="G30" s="223">
        <v>-17</v>
      </c>
      <c r="H30" s="223">
        <v>-17</v>
      </c>
    </row>
    <row r="31" spans="1:8" s="94" customFormat="1">
      <c r="A31" s="93"/>
      <c r="B31" s="89" t="s">
        <v>105</v>
      </c>
      <c r="C31" s="49" t="s">
        <v>132</v>
      </c>
      <c r="D31" s="89"/>
      <c r="E31" s="97"/>
      <c r="F31" s="97"/>
      <c r="G31" s="97"/>
      <c r="H31" s="97"/>
    </row>
    <row r="32" spans="1:8" s="94" customFormat="1">
      <c r="A32" s="93"/>
      <c r="B32" s="89" t="s">
        <v>106</v>
      </c>
      <c r="C32" s="49" t="s">
        <v>133</v>
      </c>
      <c r="D32" s="89" t="s">
        <v>10</v>
      </c>
      <c r="E32" s="91">
        <v>0</v>
      </c>
      <c r="F32" s="91">
        <v>0</v>
      </c>
      <c r="G32" s="91">
        <v>0</v>
      </c>
      <c r="H32" s="91">
        <v>0</v>
      </c>
    </row>
    <row r="33" spans="1:8" s="94" customFormat="1">
      <c r="A33" s="96">
        <v>6</v>
      </c>
      <c r="B33" s="89" t="s">
        <v>107</v>
      </c>
      <c r="C33" s="90" t="s">
        <v>134</v>
      </c>
      <c r="D33" s="89" t="s">
        <v>11</v>
      </c>
      <c r="E33" s="91">
        <v>-200000</v>
      </c>
      <c r="F33" s="91">
        <v>-200000</v>
      </c>
      <c r="G33" s="91">
        <v>-200000</v>
      </c>
      <c r="H33" s="91">
        <v>-200000</v>
      </c>
    </row>
    <row r="34" spans="1:8" s="94" customFormat="1">
      <c r="A34" s="93"/>
      <c r="B34" s="89" t="s">
        <v>108</v>
      </c>
      <c r="C34" s="90" t="s">
        <v>136</v>
      </c>
      <c r="D34" s="89" t="s">
        <v>52</v>
      </c>
      <c r="E34" s="229">
        <v>-3.5</v>
      </c>
      <c r="F34" s="91">
        <v>-7</v>
      </c>
      <c r="G34" s="91">
        <v>-7</v>
      </c>
      <c r="H34" s="91">
        <v>-7</v>
      </c>
    </row>
    <row r="35" spans="1:8" s="94" customFormat="1">
      <c r="A35" s="93"/>
      <c r="B35" s="98" t="s">
        <v>109</v>
      </c>
      <c r="C35" s="100" t="s">
        <v>69</v>
      </c>
      <c r="D35" s="98"/>
      <c r="E35" s="99"/>
      <c r="F35" s="99"/>
      <c r="G35" s="99"/>
      <c r="H35" s="99"/>
    </row>
    <row r="36" spans="1:8" s="94" customFormat="1">
      <c r="A36" s="93"/>
      <c r="B36" s="89" t="s">
        <v>60</v>
      </c>
      <c r="C36" s="49" t="s">
        <v>61</v>
      </c>
      <c r="D36" s="89"/>
      <c r="E36" s="97"/>
      <c r="F36" s="97"/>
      <c r="G36" s="97"/>
      <c r="H36" s="97"/>
    </row>
    <row r="37" spans="1:8" s="94" customFormat="1">
      <c r="A37" s="93"/>
      <c r="B37" s="89" t="s">
        <v>62</v>
      </c>
      <c r="C37" s="90" t="s">
        <v>63</v>
      </c>
      <c r="D37" s="89" t="s">
        <v>10</v>
      </c>
      <c r="E37" s="91">
        <v>0</v>
      </c>
      <c r="F37" s="91">
        <v>0</v>
      </c>
      <c r="G37" s="91">
        <v>0</v>
      </c>
      <c r="H37" s="91">
        <v>0</v>
      </c>
    </row>
    <row r="38" spans="1:8" s="94" customFormat="1">
      <c r="A38" s="96">
        <v>7</v>
      </c>
      <c r="B38" s="89"/>
      <c r="C38" s="90" t="s">
        <v>64</v>
      </c>
      <c r="D38" s="89" t="s">
        <v>11</v>
      </c>
      <c r="E38" s="91">
        <v>-37000</v>
      </c>
      <c r="F38" s="91">
        <v>-75000</v>
      </c>
      <c r="G38" s="91">
        <v>-112000</v>
      </c>
      <c r="H38" s="91">
        <v>-112000</v>
      </c>
    </row>
    <row r="39" spans="1:8" s="111" customFormat="1">
      <c r="A39" s="93"/>
      <c r="B39" s="89"/>
      <c r="C39" s="90"/>
      <c r="D39" s="98" t="s">
        <v>12</v>
      </c>
      <c r="E39" s="99">
        <v>0</v>
      </c>
      <c r="F39" s="99">
        <v>0</v>
      </c>
      <c r="G39" s="99">
        <v>0</v>
      </c>
      <c r="H39" s="99">
        <v>0</v>
      </c>
    </row>
    <row r="40" spans="1:8" s="111" customFormat="1">
      <c r="A40" s="93"/>
      <c r="B40" s="86" t="s">
        <v>41</v>
      </c>
      <c r="C40" s="44" t="s">
        <v>65</v>
      </c>
      <c r="D40" s="86"/>
      <c r="E40" s="88"/>
      <c r="F40" s="88"/>
      <c r="G40" s="88"/>
      <c r="H40" s="88"/>
    </row>
    <row r="41" spans="1:8" s="111" customFormat="1">
      <c r="A41" s="93"/>
      <c r="B41" s="89"/>
      <c r="C41" s="90" t="s">
        <v>66</v>
      </c>
      <c r="D41" s="89" t="s">
        <v>87</v>
      </c>
      <c r="E41" s="91">
        <v>0</v>
      </c>
      <c r="F41" s="91">
        <v>0</v>
      </c>
      <c r="G41" s="91">
        <v>0</v>
      </c>
      <c r="H41" s="91">
        <v>0</v>
      </c>
    </row>
    <row r="42" spans="1:8" s="111" customFormat="1">
      <c r="A42" s="96">
        <v>8</v>
      </c>
      <c r="B42" s="89"/>
      <c r="C42" s="90" t="s">
        <v>88</v>
      </c>
      <c r="D42" s="89" t="s">
        <v>11</v>
      </c>
      <c r="E42" s="91">
        <v>-95000</v>
      </c>
      <c r="F42" s="91">
        <v>-145000</v>
      </c>
      <c r="G42" s="91">
        <v>-172000</v>
      </c>
      <c r="H42" s="91">
        <v>-172000</v>
      </c>
    </row>
    <row r="43" spans="1:8" s="111" customFormat="1">
      <c r="A43" s="93"/>
      <c r="B43" s="98"/>
      <c r="C43" s="102"/>
      <c r="D43" s="98" t="s">
        <v>12</v>
      </c>
      <c r="E43" s="101">
        <v>0</v>
      </c>
      <c r="F43" s="101">
        <v>0</v>
      </c>
      <c r="G43" s="101">
        <v>0</v>
      </c>
      <c r="H43" s="101">
        <v>0</v>
      </c>
    </row>
    <row r="44" spans="1:8" s="111" customFormat="1">
      <c r="A44" s="78"/>
      <c r="B44" s="131" t="s">
        <v>41</v>
      </c>
      <c r="C44" s="209" t="s">
        <v>110</v>
      </c>
      <c r="D44" s="125"/>
      <c r="E44" s="130"/>
      <c r="F44" s="130"/>
      <c r="G44" s="130"/>
      <c r="H44" s="130"/>
    </row>
    <row r="45" spans="1:8" s="111" customFormat="1">
      <c r="A45" s="77">
        <v>9</v>
      </c>
      <c r="B45" s="125"/>
      <c r="C45" s="210" t="s">
        <v>120</v>
      </c>
      <c r="D45" s="125" t="s">
        <v>10</v>
      </c>
      <c r="E45" s="130">
        <v>0</v>
      </c>
      <c r="F45" s="130">
        <v>0</v>
      </c>
      <c r="G45" s="130">
        <v>0</v>
      </c>
      <c r="H45" s="130">
        <v>0</v>
      </c>
    </row>
    <row r="46" spans="1:8" s="111" customFormat="1">
      <c r="A46" s="77"/>
      <c r="B46" s="208"/>
      <c r="C46" s="211" t="s">
        <v>125</v>
      </c>
      <c r="D46" s="125" t="s">
        <v>11</v>
      </c>
      <c r="E46" s="130">
        <v>-110000</v>
      </c>
      <c r="F46" s="130">
        <v>-192000</v>
      </c>
      <c r="G46" s="130">
        <v>-197000</v>
      </c>
      <c r="H46" s="130">
        <v>-201000</v>
      </c>
    </row>
    <row r="47" spans="1:8" s="57" customFormat="1" ht="13.5" customHeight="1">
      <c r="A47" s="78"/>
      <c r="B47" s="129"/>
      <c r="C47" s="211" t="s">
        <v>135</v>
      </c>
      <c r="D47" s="125" t="s">
        <v>12</v>
      </c>
      <c r="E47" s="130">
        <v>0</v>
      </c>
      <c r="F47" s="130">
        <v>0</v>
      </c>
      <c r="G47" s="130">
        <v>0</v>
      </c>
      <c r="H47" s="207">
        <v>0</v>
      </c>
    </row>
    <row r="48" spans="1:8" s="57" customFormat="1" ht="13.5" customHeight="1">
      <c r="A48" s="78"/>
      <c r="B48" s="137"/>
      <c r="C48" s="212" t="s">
        <v>126</v>
      </c>
      <c r="D48" s="137"/>
      <c r="E48" s="135"/>
      <c r="F48" s="135"/>
      <c r="G48" s="135"/>
      <c r="H48" s="135"/>
    </row>
    <row r="49" spans="1:9" s="57" customFormat="1" ht="13.5" customHeight="1">
      <c r="A49" s="78"/>
      <c r="B49" s="131" t="s">
        <v>127</v>
      </c>
      <c r="C49" s="215" t="s">
        <v>128</v>
      </c>
      <c r="D49" s="214"/>
      <c r="E49" s="130"/>
      <c r="F49" s="130"/>
      <c r="G49" s="130"/>
      <c r="H49" s="130"/>
    </row>
    <row r="50" spans="1:9" s="57" customFormat="1" ht="13.5" customHeight="1">
      <c r="A50" s="78"/>
      <c r="B50" s="125"/>
      <c r="C50" s="211" t="s">
        <v>129</v>
      </c>
      <c r="D50" s="125" t="s">
        <v>10</v>
      </c>
      <c r="E50" s="130">
        <v>0</v>
      </c>
      <c r="F50" s="130">
        <v>0</v>
      </c>
      <c r="G50" s="130">
        <v>0</v>
      </c>
      <c r="H50" s="130">
        <v>0</v>
      </c>
    </row>
    <row r="51" spans="1:9" s="57" customFormat="1" ht="13.5" customHeight="1">
      <c r="A51" s="78"/>
      <c r="B51" s="125"/>
      <c r="C51" s="211" t="s">
        <v>130</v>
      </c>
      <c r="D51" s="125" t="s">
        <v>11</v>
      </c>
      <c r="E51" s="130">
        <v>-5000</v>
      </c>
      <c r="F51" s="130">
        <v>-5000</v>
      </c>
      <c r="G51" s="130">
        <v>-5000</v>
      </c>
      <c r="H51" s="130">
        <v>-5000</v>
      </c>
    </row>
    <row r="52" spans="1:9" s="57" customFormat="1" ht="13.5" customHeight="1">
      <c r="A52" s="78"/>
      <c r="B52" s="137"/>
      <c r="C52" s="212" t="s">
        <v>131</v>
      </c>
      <c r="D52" s="125" t="s">
        <v>12</v>
      </c>
      <c r="E52" s="130">
        <v>0</v>
      </c>
      <c r="F52" s="130">
        <v>0</v>
      </c>
      <c r="G52" s="130">
        <v>0</v>
      </c>
      <c r="H52" s="130">
        <v>0</v>
      </c>
    </row>
    <row r="53" spans="1:9" s="57" customFormat="1" ht="13.5" customHeight="1">
      <c r="A53" s="78"/>
      <c r="B53" s="131" t="s">
        <v>118</v>
      </c>
      <c r="C53" s="132" t="s">
        <v>119</v>
      </c>
      <c r="D53" s="131"/>
      <c r="E53" s="205"/>
      <c r="F53" s="205"/>
      <c r="G53" s="205"/>
      <c r="H53" s="205"/>
      <c r="I53" s="220"/>
    </row>
    <row r="54" spans="1:9" s="57" customFormat="1" ht="13.5" customHeight="1">
      <c r="A54" s="78"/>
      <c r="B54" s="127"/>
      <c r="C54" s="206" t="s">
        <v>139</v>
      </c>
      <c r="D54" s="125" t="s">
        <v>10</v>
      </c>
      <c r="E54" s="130">
        <v>0</v>
      </c>
      <c r="F54" s="207">
        <v>0</v>
      </c>
      <c r="G54" s="130">
        <v>0</v>
      </c>
      <c r="H54" s="130">
        <v>0</v>
      </c>
    </row>
    <row r="55" spans="1:9" s="57" customFormat="1" ht="13.5" customHeight="1">
      <c r="A55" s="78"/>
      <c r="B55" s="208"/>
      <c r="C55" s="128" t="s">
        <v>140</v>
      </c>
      <c r="D55" s="129" t="s">
        <v>11</v>
      </c>
      <c r="E55" s="130">
        <v>-47000</v>
      </c>
      <c r="F55" s="130">
        <v>0</v>
      </c>
      <c r="G55" s="130">
        <v>0</v>
      </c>
      <c r="H55" s="130">
        <v>0</v>
      </c>
    </row>
    <row r="56" spans="1:9" s="57" customFormat="1" ht="38.25" customHeight="1">
      <c r="A56" s="78"/>
      <c r="B56" s="133"/>
      <c r="C56" s="221" t="s">
        <v>142</v>
      </c>
      <c r="D56" s="222" t="s">
        <v>12</v>
      </c>
      <c r="E56" s="223">
        <v>0</v>
      </c>
      <c r="F56" s="223">
        <v>0</v>
      </c>
      <c r="G56" s="223">
        <v>0</v>
      </c>
      <c r="H56" s="223">
        <v>0</v>
      </c>
    </row>
    <row r="57" spans="1:9" s="57" customFormat="1" ht="12.75" customHeight="1">
      <c r="A57" s="78"/>
      <c r="B57" s="231" t="s">
        <v>18</v>
      </c>
      <c r="C57" s="232"/>
      <c r="D57" s="232"/>
      <c r="E57" s="232"/>
      <c r="F57" s="232"/>
      <c r="G57" s="232"/>
      <c r="H57" s="233"/>
    </row>
    <row r="58" spans="1:9" s="57" customFormat="1">
      <c r="A58" s="78"/>
      <c r="B58" s="234"/>
      <c r="C58" s="235"/>
      <c r="D58" s="235"/>
      <c r="E58" s="235"/>
      <c r="F58" s="235"/>
      <c r="G58" s="235"/>
      <c r="H58" s="236"/>
    </row>
    <row r="59" spans="1:9" s="57" customFormat="1">
      <c r="A59" s="78"/>
      <c r="B59" s="86" t="s">
        <v>70</v>
      </c>
      <c r="C59" s="49" t="s">
        <v>71</v>
      </c>
      <c r="D59" s="89"/>
      <c r="E59" s="91"/>
      <c r="F59" s="91"/>
      <c r="G59" s="91"/>
      <c r="H59" s="91"/>
    </row>
    <row r="60" spans="1:9" s="57" customFormat="1">
      <c r="A60" s="78"/>
      <c r="B60" s="89"/>
      <c r="C60" s="78" t="s">
        <v>72</v>
      </c>
      <c r="D60" s="89" t="s">
        <v>10</v>
      </c>
      <c r="E60" s="91">
        <v>0</v>
      </c>
      <c r="F60" s="91">
        <v>0</v>
      </c>
      <c r="G60" s="91">
        <v>0</v>
      </c>
      <c r="H60" s="91">
        <v>0</v>
      </c>
    </row>
    <row r="61" spans="1:9" s="57" customFormat="1">
      <c r="A61" s="77">
        <v>10</v>
      </c>
      <c r="B61" s="92"/>
      <c r="C61" s="90" t="s">
        <v>73</v>
      </c>
      <c r="D61" s="89" t="s">
        <v>11</v>
      </c>
      <c r="E61" s="91">
        <v>0</v>
      </c>
      <c r="F61" s="91">
        <v>-25000</v>
      </c>
      <c r="G61" s="91">
        <v>-35000</v>
      </c>
      <c r="H61" s="91">
        <v>-50000</v>
      </c>
    </row>
    <row r="62" spans="1:9" s="57" customFormat="1">
      <c r="A62" s="78"/>
      <c r="B62" s="98"/>
      <c r="C62" s="100"/>
      <c r="D62" s="98" t="s">
        <v>12</v>
      </c>
      <c r="E62" s="101">
        <v>0</v>
      </c>
      <c r="F62" s="101">
        <v>0</v>
      </c>
      <c r="G62" s="101">
        <v>0</v>
      </c>
      <c r="H62" s="101">
        <v>0</v>
      </c>
    </row>
    <row r="63" spans="1:9" s="57" customFormat="1" ht="25.5">
      <c r="A63" s="78"/>
      <c r="B63" s="86" t="s">
        <v>74</v>
      </c>
      <c r="C63" s="136" t="s">
        <v>89</v>
      </c>
      <c r="D63" s="89"/>
      <c r="E63" s="91"/>
      <c r="F63" s="91"/>
      <c r="G63" s="91"/>
      <c r="H63" s="91"/>
    </row>
    <row r="64" spans="1:9" s="57" customFormat="1">
      <c r="A64" s="78"/>
      <c r="B64" s="89" t="s">
        <v>86</v>
      </c>
      <c r="C64" s="78" t="s">
        <v>75</v>
      </c>
      <c r="D64" s="89" t="s">
        <v>10</v>
      </c>
      <c r="E64" s="91">
        <v>0</v>
      </c>
      <c r="F64" s="91">
        <v>0</v>
      </c>
      <c r="G64" s="91">
        <v>0</v>
      </c>
      <c r="H64" s="91">
        <v>0</v>
      </c>
    </row>
    <row r="65" spans="1:8" s="57" customFormat="1">
      <c r="A65" s="77">
        <v>11</v>
      </c>
      <c r="B65" s="92"/>
      <c r="C65" s="90" t="s">
        <v>76</v>
      </c>
      <c r="D65" s="89" t="s">
        <v>11</v>
      </c>
      <c r="E65" s="91">
        <v>-85000</v>
      </c>
      <c r="F65" s="91">
        <v>-85000</v>
      </c>
      <c r="G65" s="91">
        <v>-85000</v>
      </c>
      <c r="H65" s="91">
        <v>-85000</v>
      </c>
    </row>
    <row r="66" spans="1:8" s="57" customFormat="1">
      <c r="A66" s="78"/>
      <c r="B66" s="89"/>
      <c r="C66" s="103" t="s">
        <v>77</v>
      </c>
      <c r="D66" s="89" t="s">
        <v>12</v>
      </c>
      <c r="E66" s="97">
        <v>-1.75</v>
      </c>
      <c r="F66" s="97">
        <v>-1.75</v>
      </c>
      <c r="G66" s="97">
        <v>-1.75</v>
      </c>
      <c r="H66" s="97">
        <v>-1.75</v>
      </c>
    </row>
    <row r="67" spans="1:8" s="57" customFormat="1">
      <c r="A67" s="78"/>
      <c r="B67" s="89"/>
      <c r="C67" s="90" t="s">
        <v>90</v>
      </c>
      <c r="D67" s="89"/>
      <c r="E67" s="91"/>
      <c r="F67" s="91"/>
      <c r="G67" s="91"/>
      <c r="H67" s="91"/>
    </row>
    <row r="68" spans="1:8" s="57" customFormat="1">
      <c r="A68" s="78"/>
      <c r="B68" s="98"/>
      <c r="C68" s="73" t="s">
        <v>91</v>
      </c>
      <c r="D68" s="98"/>
      <c r="E68" s="101"/>
      <c r="F68" s="101"/>
      <c r="G68" s="101"/>
      <c r="H68" s="101"/>
    </row>
    <row r="69" spans="1:8" s="57" customFormat="1">
      <c r="A69" s="78"/>
      <c r="B69" s="125" t="s">
        <v>78</v>
      </c>
      <c r="C69" s="196" t="s">
        <v>79</v>
      </c>
      <c r="D69" s="125"/>
      <c r="E69" s="130"/>
      <c r="F69" s="130"/>
      <c r="G69" s="130"/>
      <c r="H69" s="130"/>
    </row>
    <row r="70" spans="1:8" s="57" customFormat="1">
      <c r="A70" s="78"/>
      <c r="B70" s="125" t="s">
        <v>80</v>
      </c>
      <c r="C70" s="210" t="s">
        <v>92</v>
      </c>
      <c r="D70" s="125" t="s">
        <v>10</v>
      </c>
      <c r="E70" s="130">
        <v>0</v>
      </c>
      <c r="F70" s="130">
        <v>0</v>
      </c>
      <c r="G70" s="130">
        <v>0</v>
      </c>
      <c r="H70" s="130">
        <v>0</v>
      </c>
    </row>
    <row r="71" spans="1:8" s="57" customFormat="1">
      <c r="A71" s="77">
        <v>12</v>
      </c>
      <c r="B71" s="125" t="s">
        <v>81</v>
      </c>
      <c r="C71" s="128" t="s">
        <v>123</v>
      </c>
      <c r="D71" s="125" t="s">
        <v>11</v>
      </c>
      <c r="E71" s="130">
        <v>-10000</v>
      </c>
      <c r="F71" s="130">
        <v>-15000</v>
      </c>
      <c r="G71" s="130">
        <v>-20000</v>
      </c>
      <c r="H71" s="130">
        <v>-20000</v>
      </c>
    </row>
    <row r="72" spans="1:8" s="57" customFormat="1">
      <c r="A72" s="77"/>
      <c r="B72" s="125"/>
      <c r="C72" s="128" t="s">
        <v>124</v>
      </c>
      <c r="D72" s="125" t="s">
        <v>52</v>
      </c>
      <c r="E72" s="126">
        <v>0</v>
      </c>
      <c r="F72" s="126">
        <v>0</v>
      </c>
      <c r="G72" s="126">
        <v>0</v>
      </c>
      <c r="H72" s="126">
        <v>0</v>
      </c>
    </row>
    <row r="73" spans="1:8" s="57" customFormat="1">
      <c r="A73" s="78"/>
      <c r="B73" s="137"/>
      <c r="C73" s="212" t="s">
        <v>69</v>
      </c>
      <c r="D73" s="137"/>
      <c r="E73" s="197"/>
      <c r="F73" s="197"/>
      <c r="G73" s="197"/>
      <c r="H73" s="197"/>
    </row>
    <row r="74" spans="1:8" s="57" customFormat="1">
      <c r="A74" s="78"/>
      <c r="B74" s="89" t="s">
        <v>82</v>
      </c>
      <c r="C74" s="49" t="s">
        <v>83</v>
      </c>
      <c r="D74" s="89"/>
      <c r="E74" s="91"/>
      <c r="F74" s="91"/>
      <c r="G74" s="91"/>
      <c r="H74" s="91"/>
    </row>
    <row r="75" spans="1:8" s="57" customFormat="1">
      <c r="A75" s="78"/>
      <c r="B75" s="89"/>
      <c r="C75" s="90" t="s">
        <v>84</v>
      </c>
      <c r="D75" s="89" t="s">
        <v>10</v>
      </c>
      <c r="E75" s="91">
        <v>0</v>
      </c>
      <c r="F75" s="91">
        <v>0</v>
      </c>
      <c r="G75" s="91">
        <v>0</v>
      </c>
      <c r="H75" s="91">
        <v>0</v>
      </c>
    </row>
    <row r="76" spans="1:8" s="57" customFormat="1">
      <c r="A76" s="77">
        <v>13</v>
      </c>
      <c r="B76" s="89"/>
      <c r="C76" s="90" t="s">
        <v>85</v>
      </c>
      <c r="D76" s="89" t="s">
        <v>11</v>
      </c>
      <c r="E76" s="91">
        <v>-39390</v>
      </c>
      <c r="F76" s="91">
        <v>-39390</v>
      </c>
      <c r="G76" s="91">
        <v>-39390</v>
      </c>
      <c r="H76" s="91">
        <v>-39390</v>
      </c>
    </row>
    <row r="77" spans="1:8" s="57" customFormat="1">
      <c r="A77" s="78"/>
      <c r="B77" s="89"/>
      <c r="C77" s="90" t="s">
        <v>93</v>
      </c>
      <c r="D77" s="89" t="s">
        <v>12</v>
      </c>
      <c r="E77" s="97">
        <v>-1</v>
      </c>
      <c r="F77" s="97">
        <v>-1</v>
      </c>
      <c r="G77" s="97">
        <v>-1</v>
      </c>
      <c r="H77" s="97">
        <v>-1</v>
      </c>
    </row>
    <row r="78" spans="1:8" s="57" customFormat="1">
      <c r="A78" s="78"/>
      <c r="B78" s="98"/>
      <c r="C78" s="73"/>
      <c r="D78" s="98"/>
      <c r="E78" s="101"/>
      <c r="F78" s="101"/>
      <c r="G78" s="101"/>
      <c r="H78" s="101"/>
    </row>
    <row r="79" spans="1:8" s="57" customFormat="1">
      <c r="A79" s="78"/>
      <c r="B79" s="125" t="s">
        <v>111</v>
      </c>
      <c r="C79" s="196" t="s">
        <v>112</v>
      </c>
      <c r="D79" s="125"/>
      <c r="E79" s="130"/>
      <c r="F79" s="130"/>
      <c r="G79" s="130"/>
      <c r="H79" s="130"/>
    </row>
    <row r="80" spans="1:8" s="57" customFormat="1">
      <c r="A80" s="78"/>
      <c r="B80" s="125"/>
      <c r="C80" s="128" t="s">
        <v>113</v>
      </c>
      <c r="D80" s="125" t="s">
        <v>10</v>
      </c>
      <c r="E80" s="130">
        <v>0</v>
      </c>
      <c r="F80" s="130">
        <v>0</v>
      </c>
      <c r="G80" s="130">
        <v>0</v>
      </c>
      <c r="H80" s="130">
        <v>0</v>
      </c>
    </row>
    <row r="81" spans="1:8" s="57" customFormat="1">
      <c r="A81" s="78"/>
      <c r="B81" s="125"/>
      <c r="C81" s="128"/>
      <c r="D81" s="125" t="s">
        <v>11</v>
      </c>
      <c r="E81" s="130">
        <v>42000</v>
      </c>
      <c r="F81" s="130">
        <v>42000</v>
      </c>
      <c r="G81" s="130">
        <v>42000</v>
      </c>
      <c r="H81" s="130">
        <v>42000</v>
      </c>
    </row>
    <row r="82" spans="1:8" s="57" customFormat="1">
      <c r="A82" s="78"/>
      <c r="B82" s="137"/>
      <c r="C82" s="134"/>
      <c r="D82" s="137" t="s">
        <v>12</v>
      </c>
      <c r="E82" s="197">
        <v>0</v>
      </c>
      <c r="F82" s="197">
        <v>0</v>
      </c>
      <c r="G82" s="197">
        <v>0</v>
      </c>
      <c r="H82" s="197">
        <v>0</v>
      </c>
    </row>
    <row r="83" spans="1:8" s="57" customFormat="1">
      <c r="A83" s="78"/>
      <c r="B83" s="86"/>
      <c r="C83" s="195"/>
      <c r="D83" s="230" t="s">
        <v>10</v>
      </c>
      <c r="E83" s="194">
        <f>E17+E12+E23+E32+E37+E41+E27+E45+E60+E64+E70+E75+E80+E54+E50</f>
        <v>0</v>
      </c>
      <c r="F83" s="194">
        <f t="shared" ref="F83:H83" si="0">F17+F12+F23+F32+F37+F41+F27+F45+F60+F64+F70+F75+F80+F54+F50</f>
        <v>5000000</v>
      </c>
      <c r="G83" s="194">
        <f t="shared" si="0"/>
        <v>0</v>
      </c>
      <c r="H83" s="194">
        <f t="shared" si="0"/>
        <v>0</v>
      </c>
    </row>
    <row r="84" spans="1:8" s="57" customFormat="1">
      <c r="A84" s="78"/>
      <c r="B84" s="219"/>
      <c r="C84" s="217" t="s">
        <v>13</v>
      </c>
      <c r="D84" s="150" t="s">
        <v>11</v>
      </c>
      <c r="E84" s="218">
        <f>E18+E13+E24+E33+E38+E42+E28+E46+E61+E65+E71+E76+E81+E55+E51+E29</f>
        <v>-838390</v>
      </c>
      <c r="F84" s="218">
        <f t="shared" ref="F84:H84" si="1">F18+F13+F24+F33+F38+F42+F28+F46+F61+F65+F71+F76+F81+F55+F51+F29</f>
        <v>-1108390</v>
      </c>
      <c r="G84" s="218">
        <f t="shared" si="1"/>
        <v>-1394890</v>
      </c>
      <c r="H84" s="218">
        <f t="shared" si="1"/>
        <v>-1413890</v>
      </c>
    </row>
    <row r="85" spans="1:8" s="57" customFormat="1" ht="13.5" thickBot="1">
      <c r="A85" s="78"/>
      <c r="B85" s="82"/>
      <c r="C85" s="83"/>
      <c r="D85" s="84" t="s">
        <v>12</v>
      </c>
      <c r="E85" s="216">
        <f>E19+E14+E25+E34+E39+E43+E30+E47+E62+E66+E72+E77+E82+E56+E52</f>
        <v>-15.25</v>
      </c>
      <c r="F85" s="216">
        <f t="shared" ref="F85:H85" si="2">F19+F14+F25+F34+F39+F43+F30+F47+F62+F66+F72+F77+F82+F56+F52</f>
        <v>-20.75</v>
      </c>
      <c r="G85" s="216">
        <f t="shared" si="2"/>
        <v>-26.75</v>
      </c>
      <c r="H85" s="216">
        <f t="shared" si="2"/>
        <v>-26.75</v>
      </c>
    </row>
    <row r="86" spans="1:8" s="57" customFormat="1" ht="13.5" thickTop="1">
      <c r="A86" s="78"/>
      <c r="B86" s="76"/>
      <c r="C86" s="95"/>
      <c r="D86" s="74"/>
      <c r="E86" s="105"/>
      <c r="F86" s="105"/>
      <c r="G86" s="105"/>
      <c r="H86" s="105"/>
    </row>
    <row r="87" spans="1:8" s="57" customFormat="1">
      <c r="A87" s="78"/>
      <c r="B87" s="42" t="s">
        <v>14</v>
      </c>
      <c r="C87" s="78"/>
      <c r="D87" s="78"/>
      <c r="E87" s="78"/>
      <c r="F87" s="78"/>
      <c r="G87" s="78"/>
      <c r="H87" s="78"/>
    </row>
    <row r="88" spans="1:8" s="57" customFormat="1">
      <c r="A88" s="78"/>
      <c r="B88" s="77" t="s">
        <v>10</v>
      </c>
      <c r="C88" s="78" t="s">
        <v>15</v>
      </c>
      <c r="D88" s="78"/>
      <c r="E88" s="78"/>
      <c r="F88" s="78"/>
      <c r="G88" s="78"/>
      <c r="H88" s="78"/>
    </row>
    <row r="89" spans="1:8" s="57" customFormat="1">
      <c r="B89" s="77" t="s">
        <v>11</v>
      </c>
      <c r="C89" s="57" t="s">
        <v>16</v>
      </c>
    </row>
    <row r="90" spans="1:8" s="57" customFormat="1">
      <c r="B90" s="77" t="s">
        <v>12</v>
      </c>
      <c r="C90" s="57" t="s">
        <v>17</v>
      </c>
      <c r="E90" s="78"/>
    </row>
    <row r="91" spans="1:8" s="57" customFormat="1">
      <c r="B91" s="77"/>
      <c r="E91" s="78"/>
    </row>
    <row r="92" spans="1:8" s="57" customFormat="1" ht="33.75" hidden="1" customHeight="1">
      <c r="B92" s="77"/>
      <c r="E92" s="78"/>
    </row>
    <row r="93" spans="1:8" s="57" customFormat="1" hidden="1">
      <c r="B93" s="106"/>
      <c r="C93" s="107"/>
      <c r="D93" s="107"/>
      <c r="E93" s="108" t="e">
        <f>SUM(#REF!)-#REF!</f>
        <v>#REF!</v>
      </c>
      <c r="F93" s="108" t="e">
        <f>SUM(#REF!)-#REF!</f>
        <v>#REF!</v>
      </c>
      <c r="G93" s="108" t="e">
        <f>SUM(#REF!)-#REF!</f>
        <v>#REF!</v>
      </c>
      <c r="H93" s="109" t="e">
        <f>SUM(#REF!)-#REF!</f>
        <v>#REF!</v>
      </c>
    </row>
    <row r="94" spans="1:8" s="57" customFormat="1" hidden="1">
      <c r="B94" s="110"/>
      <c r="C94" s="111"/>
      <c r="D94" s="111"/>
      <c r="E94" s="112" t="e">
        <f>SUM(#REF!)-#REF!</f>
        <v>#REF!</v>
      </c>
      <c r="F94" s="112" t="e">
        <f>SUM(#REF!)-#REF!</f>
        <v>#REF!</v>
      </c>
      <c r="G94" s="112" t="e">
        <f>SUM(#REF!)-#REF!</f>
        <v>#REF!</v>
      </c>
      <c r="H94" s="113" t="e">
        <f>SUM(#REF!)-#REF!</f>
        <v>#REF!</v>
      </c>
    </row>
    <row r="95" spans="1:8" s="57" customFormat="1" hidden="1">
      <c r="B95" s="110"/>
      <c r="C95" s="111"/>
      <c r="D95" s="111"/>
      <c r="E95" s="114" t="e">
        <f>IF(#REF!=E93,"-","check")</f>
        <v>#REF!</v>
      </c>
      <c r="F95" s="114" t="e">
        <f>IF(#REF!=F93,"-","check")</f>
        <v>#REF!</v>
      </c>
      <c r="G95" s="114" t="e">
        <f>IF(#REF!=G93,"-","check")</f>
        <v>#REF!</v>
      </c>
      <c r="H95" s="115" t="e">
        <f>IF(#REF!=H93,"-","check")</f>
        <v>#REF!</v>
      </c>
    </row>
    <row r="96" spans="1:8" s="57" customFormat="1" hidden="1">
      <c r="B96" s="116"/>
      <c r="C96" s="117"/>
      <c r="D96" s="117"/>
      <c r="E96" s="118" t="e">
        <f>IF(#REF!=E94,"-","check")</f>
        <v>#REF!</v>
      </c>
      <c r="F96" s="118" t="e">
        <f>IF(#REF!=F94,"-","check")</f>
        <v>#REF!</v>
      </c>
      <c r="G96" s="118" t="e">
        <f>IF(#REF!=G94,"-","check")</f>
        <v>#REF!</v>
      </c>
      <c r="H96" s="119" t="e">
        <f>IF(#REF!=H94,"-","check")</f>
        <v>#REF!</v>
      </c>
    </row>
    <row r="97" spans="2:8" s="57" customFormat="1" hidden="1">
      <c r="B97" s="77"/>
    </row>
    <row r="98" spans="2:8" s="57" customFormat="1" hidden="1">
      <c r="B98" s="77"/>
      <c r="E98" s="43"/>
      <c r="F98" s="43"/>
      <c r="G98" s="43"/>
      <c r="H98" s="43"/>
    </row>
    <row r="99" spans="2:8" s="57" customFormat="1" hidden="1">
      <c r="B99" s="77"/>
      <c r="E99" s="120" t="e">
        <f>#REF!-#REF!</f>
        <v>#REF!</v>
      </c>
      <c r="F99" s="120" t="e">
        <f>#REF!-#REF!</f>
        <v>#REF!</v>
      </c>
      <c r="G99" s="120" t="e">
        <f>#REF!-#REF!</f>
        <v>#REF!</v>
      </c>
      <c r="H99" s="120" t="e">
        <f>#REF!-#REF!</f>
        <v>#REF!</v>
      </c>
    </row>
    <row r="100" spans="2:8" s="57" customFormat="1" hidden="1">
      <c r="B100" s="77"/>
      <c r="E100" s="120" t="e">
        <f>#REF!-#REF!</f>
        <v>#REF!</v>
      </c>
      <c r="F100" s="120" t="e">
        <f>#REF!-#REF!</f>
        <v>#REF!</v>
      </c>
      <c r="G100" s="120" t="e">
        <f>#REF!-#REF!</f>
        <v>#REF!</v>
      </c>
      <c r="H100" s="120" t="e">
        <f>#REF!-#REF!</f>
        <v>#REF!</v>
      </c>
    </row>
    <row r="101" spans="2:8" s="57" customFormat="1" hidden="1">
      <c r="B101" s="77"/>
      <c r="E101" s="121" t="e">
        <f>#REF!-#REF!</f>
        <v>#REF!</v>
      </c>
      <c r="F101" s="121" t="e">
        <f>#REF!-#REF!</f>
        <v>#REF!</v>
      </c>
      <c r="G101" s="121" t="e">
        <f>#REF!-#REF!</f>
        <v>#REF!</v>
      </c>
      <c r="H101" s="121" t="e">
        <f>#REF!-#REF!</f>
        <v>#REF!</v>
      </c>
    </row>
    <row r="102" spans="2:8" s="57" customFormat="1" hidden="1">
      <c r="B102" s="77"/>
      <c r="E102" s="120" t="e">
        <f>#REF!-#REF!</f>
        <v>#REF!</v>
      </c>
      <c r="F102" s="120" t="e">
        <f>#REF!-#REF!</f>
        <v>#REF!</v>
      </c>
      <c r="G102" s="120" t="e">
        <f>#REF!-#REF!</f>
        <v>#REF!</v>
      </c>
      <c r="H102" s="120" t="e">
        <f>#REF!-#REF!</f>
        <v>#REF!</v>
      </c>
    </row>
    <row r="103" spans="2:8" s="57" customFormat="1" hidden="1">
      <c r="B103" s="77"/>
      <c r="E103" s="122" t="e">
        <f>#REF!-#REF!</f>
        <v>#REF!</v>
      </c>
      <c r="F103" s="122" t="e">
        <f>#REF!-#REF!</f>
        <v>#REF!</v>
      </c>
      <c r="G103" s="122" t="e">
        <f>#REF!-#REF!</f>
        <v>#REF!</v>
      </c>
      <c r="H103" s="122" t="e">
        <f>#REF!-#REF!</f>
        <v>#REF!</v>
      </c>
    </row>
    <row r="104" spans="2:8" s="57" customFormat="1" hidden="1">
      <c r="B104" s="77"/>
      <c r="E104" s="122" t="e">
        <f>#REF!-#REF!</f>
        <v>#REF!</v>
      </c>
      <c r="F104" s="122" t="e">
        <f>#REF!-#REF!</f>
        <v>#REF!</v>
      </c>
      <c r="G104" s="122" t="e">
        <f>#REF!-#REF!</f>
        <v>#REF!</v>
      </c>
      <c r="H104" s="122" t="e">
        <f>#REF!-#REF!</f>
        <v>#REF!</v>
      </c>
    </row>
    <row r="105" spans="2:8" s="57" customFormat="1" hidden="1">
      <c r="B105" s="77"/>
    </row>
    <row r="106" spans="2:8" s="57" customFormat="1" hidden="1">
      <c r="B106" s="77"/>
    </row>
    <row r="107" spans="2:8" s="57" customFormat="1">
      <c r="B107" s="77"/>
    </row>
    <row r="108" spans="2:8" s="57" customFormat="1">
      <c r="B108" s="77"/>
    </row>
    <row r="109" spans="2:8" s="57" customFormat="1">
      <c r="B109" s="77"/>
    </row>
    <row r="110" spans="2:8" s="57" customFormat="1">
      <c r="B110" s="77"/>
    </row>
    <row r="111" spans="2:8" s="57" customFormat="1">
      <c r="B111" s="77"/>
    </row>
    <row r="112" spans="2:8" s="57" customFormat="1">
      <c r="B112" s="77"/>
    </row>
    <row r="113" spans="2:2" s="57" customFormat="1">
      <c r="B113" s="77"/>
    </row>
  </sheetData>
  <mergeCells count="6">
    <mergeCell ref="B57:H58"/>
    <mergeCell ref="B1:H1"/>
    <mergeCell ref="B3:H3"/>
    <mergeCell ref="E5:H5"/>
    <mergeCell ref="B9:H10"/>
    <mergeCell ref="B20:H21"/>
  </mergeCells>
  <printOptions horizontalCentered="1"/>
  <pageMargins left="0.47244094488188981" right="0.47244094488188981" top="0.74803149606299213" bottom="0.39370078740157483" header="0.31496062992125984" footer="0.31496062992125984"/>
  <pageSetup paperSize="9" scale="73" fitToHeight="0" orientation="portrait" verticalDpi="0" r:id="rId1"/>
  <rowBreaks count="1" manualBreakCount="1">
    <brk id="7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Normal="100" workbookViewId="0">
      <selection activeCell="C25" sqref="C25"/>
    </sheetView>
  </sheetViews>
  <sheetFormatPr defaultColWidth="8.85546875" defaultRowHeight="12.75"/>
  <cols>
    <col min="1" max="1" width="45.140625" style="47" customWidth="1"/>
    <col min="2" max="5" width="11.7109375" style="47" customWidth="1"/>
    <col min="6" max="6" width="9.28515625" style="47" bestFit="1" customWidth="1"/>
    <col min="7" max="16384" width="8.85546875" style="47"/>
  </cols>
  <sheetData>
    <row r="1" spans="1:5">
      <c r="A1" s="187" t="s">
        <v>101</v>
      </c>
    </row>
    <row r="2" spans="1:5">
      <c r="A2" s="144"/>
      <c r="B2" s="183" t="s">
        <v>31</v>
      </c>
    </row>
    <row r="3" spans="1:5">
      <c r="A3" s="185" t="s">
        <v>100</v>
      </c>
      <c r="B3" s="182">
        <f>+'Overall Summary'!E59</f>
        <v>1668</v>
      </c>
      <c r="D3" s="3"/>
    </row>
    <row r="4" spans="1:5">
      <c r="A4" s="184"/>
      <c r="B4" s="189"/>
    </row>
    <row r="5" spans="1:5">
      <c r="A5" s="184"/>
      <c r="B5" s="182"/>
    </row>
    <row r="6" spans="1:5" ht="13.5" thickBot="1">
      <c r="A6" s="186" t="s">
        <v>102</v>
      </c>
      <c r="B6" s="190">
        <f>+'Overall Summary'!E29</f>
        <v>1604</v>
      </c>
    </row>
    <row r="7" spans="1:5" ht="13.5" thickTop="1">
      <c r="A7" s="184"/>
      <c r="B7" s="189"/>
    </row>
    <row r="8" spans="1:5">
      <c r="A8" s="185" t="s">
        <v>94</v>
      </c>
      <c r="B8" s="189">
        <f>+B6-B3</f>
        <v>-64</v>
      </c>
    </row>
    <row r="11" spans="1:5" s="46" customFormat="1" ht="25.5" customHeight="1">
      <c r="A11" s="245" t="s">
        <v>103</v>
      </c>
      <c r="B11" s="245"/>
      <c r="C11" s="245"/>
      <c r="D11" s="245"/>
      <c r="E11" s="245"/>
    </row>
    <row r="13" spans="1:5">
      <c r="A13" s="50"/>
      <c r="B13" s="138"/>
      <c r="C13" s="51"/>
      <c r="D13" s="52"/>
      <c r="E13" s="52" t="s">
        <v>21</v>
      </c>
    </row>
    <row r="14" spans="1:5">
      <c r="A14" s="50"/>
      <c r="B14" s="51" t="s">
        <v>7</v>
      </c>
      <c r="C14" s="51" t="s">
        <v>8</v>
      </c>
      <c r="D14" s="51" t="s">
        <v>42</v>
      </c>
      <c r="E14" s="51" t="s">
        <v>22</v>
      </c>
    </row>
    <row r="15" spans="1:5">
      <c r="A15" s="50"/>
      <c r="B15" s="54" t="s">
        <v>9</v>
      </c>
      <c r="C15" s="51" t="s">
        <v>9</v>
      </c>
      <c r="D15" s="51" t="s">
        <v>9</v>
      </c>
      <c r="E15" s="50"/>
    </row>
    <row r="16" spans="1:5">
      <c r="A16" s="50" t="s">
        <v>34</v>
      </c>
      <c r="B16" s="191">
        <f>+'Overall Summary'!C36</f>
        <v>-828390</v>
      </c>
      <c r="C16" s="191">
        <f>+'Overall Summary'!D36</f>
        <v>-1145390</v>
      </c>
      <c r="D16" s="191">
        <f>+'Overall Summary'!E36</f>
        <v>-1431890</v>
      </c>
      <c r="E16" s="191">
        <f>SUM(B16:D16)</f>
        <v>-3405670</v>
      </c>
    </row>
    <row r="17" spans="1:8">
      <c r="A17" s="50"/>
      <c r="B17" s="191"/>
      <c r="C17" s="191"/>
      <c r="D17" s="191"/>
      <c r="E17" s="191"/>
    </row>
    <row r="18" spans="1:8">
      <c r="A18" s="188" t="s">
        <v>104</v>
      </c>
      <c r="B18" s="191">
        <f>+'Overall Summary'!C6</f>
        <v>-838390</v>
      </c>
      <c r="C18" s="191">
        <f>+'Overall Summary'!D6</f>
        <v>-1108390</v>
      </c>
      <c r="D18" s="191">
        <f>+'Overall Summary'!E6</f>
        <v>-1394890</v>
      </c>
      <c r="E18" s="191">
        <f>SUM(B18:D18)</f>
        <v>-3341670</v>
      </c>
    </row>
    <row r="19" spans="1:8">
      <c r="A19" s="50"/>
      <c r="B19" s="191"/>
      <c r="C19" s="191"/>
      <c r="D19" s="191"/>
      <c r="E19" s="191"/>
    </row>
    <row r="20" spans="1:8">
      <c r="A20" s="50"/>
      <c r="B20" s="191"/>
      <c r="C20" s="191"/>
      <c r="D20" s="191"/>
      <c r="E20" s="191"/>
    </row>
    <row r="21" spans="1:8">
      <c r="A21" s="53" t="s">
        <v>95</v>
      </c>
      <c r="B21" s="192">
        <f>+B16-B18</f>
        <v>10000</v>
      </c>
      <c r="C21" s="192">
        <f t="shared" ref="C21:D21" si="0">+C16-C18</f>
        <v>-37000</v>
      </c>
      <c r="D21" s="192">
        <f t="shared" si="0"/>
        <v>-37000</v>
      </c>
      <c r="E21" s="192">
        <f t="shared" ref="E21" si="1">SUM(B21:D21)</f>
        <v>-64000</v>
      </c>
    </row>
    <row r="22" spans="1:8">
      <c r="A22" s="50"/>
      <c r="B22" s="139"/>
      <c r="C22" s="139"/>
      <c r="D22" s="139"/>
      <c r="E22" s="139"/>
    </row>
    <row r="26" spans="1:8" hidden="1">
      <c r="A26" s="35" t="s">
        <v>35</v>
      </c>
    </row>
    <row r="27" spans="1:8" hidden="1">
      <c r="A27" s="24" t="s">
        <v>36</v>
      </c>
      <c r="B27" s="3">
        <v>500000</v>
      </c>
      <c r="C27" s="3"/>
      <c r="D27" s="3"/>
      <c r="E27" s="3"/>
      <c r="F27" s="3"/>
    </row>
    <row r="28" spans="1:8" hidden="1">
      <c r="A28" s="49"/>
      <c r="B28" s="58"/>
      <c r="C28" s="140"/>
      <c r="D28" s="141"/>
      <c r="E28" s="141"/>
      <c r="F28" s="141"/>
      <c r="G28" s="141"/>
      <c r="H28" s="141"/>
    </row>
    <row r="29" spans="1:8" hidden="1">
      <c r="B29" s="142"/>
      <c r="C29" s="142"/>
      <c r="D29" s="142"/>
      <c r="E29" s="142"/>
      <c r="F29" s="142"/>
      <c r="G29" s="56"/>
      <c r="H29" s="56"/>
    </row>
    <row r="30" spans="1:8" hidden="1">
      <c r="A30" s="49"/>
      <c r="B30" s="58"/>
      <c r="C30" s="140"/>
      <c r="D30" s="141"/>
      <c r="E30" s="141"/>
      <c r="F30" s="141"/>
      <c r="G30" s="141"/>
      <c r="H30" s="141"/>
    </row>
    <row r="31" spans="1:8" hidden="1">
      <c r="A31" s="90"/>
      <c r="B31" s="142"/>
      <c r="C31" s="142"/>
      <c r="D31" s="142"/>
      <c r="E31" s="142"/>
      <c r="F31" s="142"/>
      <c r="G31" s="56"/>
      <c r="H31" s="56"/>
    </row>
    <row r="32" spans="1:8" hidden="1">
      <c r="A32" s="55"/>
      <c r="B32" s="143"/>
      <c r="C32" s="143"/>
      <c r="D32" s="143"/>
      <c r="E32" s="56"/>
      <c r="F32" s="56"/>
      <c r="G32" s="56"/>
      <c r="H32" s="56"/>
    </row>
    <row r="33" spans="1:8" hidden="1">
      <c r="A33" s="55"/>
      <c r="B33" s="55"/>
      <c r="C33" s="55"/>
      <c r="D33" s="55"/>
      <c r="E33" s="55"/>
      <c r="F33" s="55"/>
      <c r="G33" s="55"/>
      <c r="H33" s="55"/>
    </row>
    <row r="34" spans="1:8" ht="13.5" hidden="1" thickBot="1">
      <c r="A34" s="47" t="s">
        <v>38</v>
      </c>
      <c r="B34" s="36">
        <f>SUM(B27:B33)</f>
        <v>500000</v>
      </c>
      <c r="C34" s="36">
        <f>SUM(C27:C33)</f>
        <v>0</v>
      </c>
      <c r="D34" s="36">
        <f>SUM(D27:D33)</f>
        <v>0</v>
      </c>
      <c r="E34" s="36">
        <f>SUM(E27:E33)</f>
        <v>0</v>
      </c>
      <c r="F34" s="36">
        <f>SUM(F27:F33)</f>
        <v>0</v>
      </c>
    </row>
    <row r="35" spans="1:8" ht="13.5" hidden="1" thickBot="1">
      <c r="A35" s="47" t="s">
        <v>37</v>
      </c>
      <c r="B35" s="48" t="e">
        <f>#REF!</f>
        <v>#REF!</v>
      </c>
      <c r="C35" s="48" t="e">
        <f>#REF!</f>
        <v>#REF!</v>
      </c>
      <c r="D35" s="48" t="e">
        <f>#REF!</f>
        <v>#REF!</v>
      </c>
      <c r="E35" s="48" t="e">
        <f>#REF!</f>
        <v>#REF!</v>
      </c>
      <c r="F35" s="48" t="e">
        <f>#REF!</f>
        <v>#REF!</v>
      </c>
    </row>
    <row r="36" spans="1:8" hidden="1"/>
  </sheetData>
  <mergeCells count="1">
    <mergeCell ref="A11:E11"/>
  </mergeCells>
  <phoneticPr fontId="9" type="noConversion"/>
  <printOptions horizontalCentered="1" gridLines="1"/>
  <pageMargins left="0.74803149606299213" right="0.74803149606299213" top="0.98425196850393704" bottom="0.98425196850393704" header="0.31496062992125984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Overall Summary</vt:lpstr>
      <vt:lpstr>Proposals</vt:lpstr>
      <vt:lpstr>Reconciliation</vt:lpstr>
      <vt:lpstr>'Overall Summary'!Print_Area</vt:lpstr>
      <vt:lpstr>Proposals!Print_Area</vt:lpstr>
      <vt:lpstr>Proposals!Print_Titles</vt:lpstr>
    </vt:vector>
  </TitlesOfParts>
  <Company>Wyre Forest District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dianae</dc:creator>
  <cp:lastModifiedBy>dianae</cp:lastModifiedBy>
  <cp:lastPrinted>2014-01-31T09:54:09Z</cp:lastPrinted>
  <dcterms:created xsi:type="dcterms:W3CDTF">2011-11-17T12:19:19Z</dcterms:created>
  <dcterms:modified xsi:type="dcterms:W3CDTF">2014-01-31T09:55:28Z</dcterms:modified>
</cp:coreProperties>
</file>